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50" windowHeight="8535" activeTab="0"/>
  </bookViews>
  <sheets>
    <sheet name="úvěry" sheetId="1" r:id="rId1"/>
    <sheet name="výpočet splátek" sheetId="2" r:id="rId2"/>
  </sheets>
  <definedNames/>
  <calcPr fullCalcOnLoad="1"/>
</workbook>
</file>

<file path=xl/sharedStrings.xml><?xml version="1.0" encoding="utf-8"?>
<sst xmlns="http://schemas.openxmlformats.org/spreadsheetml/2006/main" count="49" uniqueCount="35">
  <si>
    <t>Splatnost</t>
  </si>
  <si>
    <t>Sazba</t>
  </si>
  <si>
    <t>Úvěry</t>
  </si>
  <si>
    <t>Celkem</t>
  </si>
  <si>
    <t>Úroky (v tis. Kč)</t>
  </si>
  <si>
    <t>PŘEHLED ÚVĚRŮ MĚSTA ČESKÝ KRUMLOV</t>
  </si>
  <si>
    <t>zůstatek</t>
  </si>
  <si>
    <t>rok</t>
  </si>
  <si>
    <t>Úvěr 2006 :</t>
  </si>
  <si>
    <t>ORG 240</t>
  </si>
  <si>
    <t>Úvěr 2012 :</t>
  </si>
  <si>
    <t>ORG 229</t>
  </si>
  <si>
    <t>Úvěr 2014 :</t>
  </si>
  <si>
    <t>zimní stad.</t>
  </si>
  <si>
    <t>ČSOB</t>
  </si>
  <si>
    <t>ČS</t>
  </si>
  <si>
    <t>ORG 230</t>
  </si>
  <si>
    <t>ORG 231</t>
  </si>
  <si>
    <t>Nesplacené úvěry k 1.1.2016  (v tis. Kč)</t>
  </si>
  <si>
    <t>Zůstatek 31.12.2020 (v tis. Kč)</t>
  </si>
  <si>
    <t>*do 31.3.2015   3M PRIBOR+0,019%</t>
  </si>
  <si>
    <t>0,359%*</t>
  </si>
  <si>
    <t>0,69%**</t>
  </si>
  <si>
    <t>** do 31.3.2015   3M-PRIBOR+0,35%</t>
  </si>
  <si>
    <t>*** do 31.3.2015 3M-PRIBOR+0,52%</t>
  </si>
  <si>
    <t>1,16%****</t>
  </si>
  <si>
    <t>**** pevná sazba do splatnosti, k úrokům je sjednaná dotace EIB 1 mil. Kč</t>
  </si>
  <si>
    <t>KB</t>
  </si>
  <si>
    <t>Org. 240 Úvěr KB na investiční akce - 14,3 mil. Kč (2006)</t>
  </si>
  <si>
    <t>Org. 229 Úvěr KB na invest.akce - 17 mil. Kč (2012-2013)</t>
  </si>
  <si>
    <t>Org. 230 Úvěr ČSOB na zimní stadion a kino - 12 mil. Kč (2014)</t>
  </si>
  <si>
    <r>
      <t>Org. 231Úvěr ČS 10 mil. Kč (2014-2015)</t>
    </r>
    <r>
      <rPr>
        <b/>
        <sz val="9"/>
        <rFont val="Arial CE"/>
        <family val="0"/>
      </rPr>
      <t xml:space="preserve"> čerpán</t>
    </r>
    <r>
      <rPr>
        <sz val="9"/>
        <rFont val="Arial CE"/>
        <family val="0"/>
      </rPr>
      <t xml:space="preserve">í </t>
    </r>
    <r>
      <rPr>
        <b/>
        <sz val="9"/>
        <rFont val="Arial CE"/>
        <family val="0"/>
      </rPr>
      <t>do 31.6.2015</t>
    </r>
  </si>
  <si>
    <t>kvartálně úrok</t>
  </si>
  <si>
    <t>ročně úrok</t>
  </si>
  <si>
    <t>0,86%***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</si>
</sst>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_-* #,##0\ _K_č_-;\-* #,##0\ _K_č_-;_-* &quot;-&quot;??\ _K_č_-;_-@_-"/>
    <numFmt numFmtId="174" formatCode="0.000"/>
    <numFmt numFmtId="175" formatCode="0.00000"/>
    <numFmt numFmtId="176" formatCode="0.0000"/>
    <numFmt numFmtId="177" formatCode="#,##0.0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[&lt;=99999]###\ ##;##\ ##\ ##"/>
    <numFmt numFmtId="194" formatCode="#,##0.0;[Red]#,##0.0"/>
    <numFmt numFmtId="195" formatCode="_-[$$-2C0A]* #,##0.00_ ;_-[$$-2C0A]* \-#,##0.00\ ;_-[$$-2C0A]* &quot;-&quot;??_ ;_-@_ "/>
    <numFmt numFmtId="196" formatCode="_-* #,##0.00\ [$€-1]_-;\-* #,##0.00\ [$€-1]_-;_-* &quot;-&quot;??\ [$€-1]_-;_-@_-"/>
    <numFmt numFmtId="197" formatCode="_-* #,##0.00\ [$Kč-405]_-;\-* #,##0.00\ [$Kč-405]_-;_-* &quot;-&quot;??\ [$Kč-405]_-;_-@_-"/>
    <numFmt numFmtId="198" formatCode="#,##0.00;[Red]#,##0.00"/>
    <numFmt numFmtId="199" formatCode="#,##0;[Red]#,##0"/>
    <numFmt numFmtId="200" formatCode="#,##0.00\ &quot;Kč&quot;"/>
    <numFmt numFmtId="201" formatCode="0.000000"/>
    <numFmt numFmtId="202" formatCode="0.0000000"/>
    <numFmt numFmtId="203" formatCode="0.000000000"/>
    <numFmt numFmtId="204" formatCode="0.00000000"/>
    <numFmt numFmtId="205" formatCode="d/m"/>
    <numFmt numFmtId="206" formatCode="dd/mm/yy;@"/>
    <numFmt numFmtId="207" formatCode="d/m/yy;@"/>
    <numFmt numFmtId="208" formatCode="d/mmmm\ yyyy"/>
    <numFmt numFmtId="209" formatCode="d/m/yy"/>
    <numFmt numFmtId="210" formatCode="#,##0.00_ ;\-#,##0.00\ "/>
    <numFmt numFmtId="211" formatCode="mmm/yyyy"/>
    <numFmt numFmtId="212" formatCode="[$-405]d\.\ mmmm\ yyyy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u val="single"/>
      <sz val="14"/>
      <name val="Arial CE"/>
      <family val="0"/>
    </font>
    <font>
      <b/>
      <sz val="12"/>
      <name val="Arial CE"/>
      <family val="0"/>
    </font>
    <font>
      <b/>
      <sz val="10"/>
      <color indexed="12"/>
      <name val="Arial CE"/>
      <family val="0"/>
    </font>
    <font>
      <sz val="9"/>
      <color indexed="10"/>
      <name val="Arial CE"/>
      <family val="0"/>
    </font>
    <font>
      <b/>
      <sz val="9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200" fontId="0" fillId="0" borderId="0" xfId="0" applyNumberFormat="1" applyFont="1" applyAlignment="1">
      <alignment/>
    </xf>
    <xf numFmtId="0" fontId="5" fillId="2" borderId="2" xfId="0" applyFont="1" applyFill="1" applyBorder="1" applyAlignment="1">
      <alignment horizontal="center" vertical="center"/>
    </xf>
    <xf numFmtId="3" fontId="7" fillId="0" borderId="3" xfId="20" applyNumberFormat="1" applyFont="1" applyFill="1" applyBorder="1" applyAlignment="1">
      <alignment horizontal="right" vertical="center"/>
    </xf>
    <xf numFmtId="3" fontId="5" fillId="0" borderId="4" xfId="0" applyNumberFormat="1" applyFont="1" applyBorder="1" applyAlignment="1">
      <alignment horizontal="right"/>
    </xf>
    <xf numFmtId="3" fontId="7" fillId="0" borderId="5" xfId="2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/>
    </xf>
    <xf numFmtId="0" fontId="8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/>
    </xf>
    <xf numFmtId="0" fontId="0" fillId="0" borderId="14" xfId="0" applyBorder="1" applyAlignment="1">
      <alignment/>
    </xf>
    <xf numFmtId="9" fontId="0" fillId="0" borderId="14" xfId="2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10" fontId="0" fillId="0" borderId="3" xfId="20" applyNumberFormat="1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11" fillId="0" borderId="16" xfId="0" applyFont="1" applyBorder="1" applyAlignment="1">
      <alignment/>
    </xf>
    <xf numFmtId="10" fontId="0" fillId="0" borderId="3" xfId="20" applyNumberFormat="1" applyFont="1" applyBorder="1" applyAlignment="1">
      <alignment/>
    </xf>
    <xf numFmtId="10" fontId="6" fillId="0" borderId="3" xfId="2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9" fontId="0" fillId="0" borderId="18" xfId="2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3" fontId="0" fillId="0" borderId="3" xfId="0" applyNumberFormat="1" applyBorder="1" applyAlignment="1">
      <alignment/>
    </xf>
    <xf numFmtId="3" fontId="3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10" fontId="6" fillId="0" borderId="18" xfId="20" applyNumberFormat="1" applyFont="1" applyBorder="1" applyAlignment="1">
      <alignment/>
    </xf>
    <xf numFmtId="0" fontId="6" fillId="0" borderId="18" xfId="0" applyFont="1" applyBorder="1" applyAlignment="1">
      <alignment/>
    </xf>
    <xf numFmtId="3" fontId="12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0" fillId="0" borderId="20" xfId="0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80" fontId="7" fillId="0" borderId="21" xfId="20" applyNumberFormat="1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right" vertical="center"/>
    </xf>
    <xf numFmtId="14" fontId="7" fillId="0" borderId="25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5" fillId="0" borderId="16" xfId="0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3" fontId="7" fillId="0" borderId="17" xfId="2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3" fontId="7" fillId="0" borderId="22" xfId="20" applyNumberFormat="1" applyFont="1" applyFill="1" applyBorder="1" applyAlignment="1">
      <alignment horizontal="right" vertical="center"/>
    </xf>
    <xf numFmtId="3" fontId="7" fillId="0" borderId="29" xfId="18" applyNumberFormat="1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/>
    </xf>
    <xf numFmtId="3" fontId="7" fillId="0" borderId="30" xfId="18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3" fontId="7" fillId="0" borderId="32" xfId="20" applyNumberFormat="1" applyFont="1" applyFill="1" applyBorder="1" applyAlignment="1">
      <alignment horizontal="right" vertical="center"/>
    </xf>
    <xf numFmtId="3" fontId="7" fillId="0" borderId="33" xfId="20" applyNumberFormat="1" applyFont="1" applyFill="1" applyBorder="1" applyAlignment="1">
      <alignment horizontal="right" vertical="center"/>
    </xf>
    <xf numFmtId="3" fontId="7" fillId="0" borderId="34" xfId="2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7" fillId="3" borderId="36" xfId="18" applyNumberFormat="1" applyFont="1" applyFill="1" applyBorder="1" applyAlignment="1">
      <alignment horizontal="center" vertical="center"/>
    </xf>
    <xf numFmtId="3" fontId="7" fillId="0" borderId="26" xfId="20" applyNumberFormat="1" applyFont="1" applyFill="1" applyBorder="1" applyAlignment="1">
      <alignment horizontal="right" vertical="center"/>
    </xf>
    <xf numFmtId="180" fontId="13" fillId="0" borderId="22" xfId="2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/>
    </xf>
    <xf numFmtId="3" fontId="6" fillId="0" borderId="3" xfId="0" applyNumberFormat="1" applyFont="1" applyBorder="1" applyAlignment="1">
      <alignment/>
    </xf>
    <xf numFmtId="0" fontId="12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0" fontId="0" fillId="0" borderId="3" xfId="20" applyNumberFormat="1" applyFont="1" applyBorder="1" applyAlignment="1">
      <alignment/>
    </xf>
    <xf numFmtId="0" fontId="0" fillId="0" borderId="3" xfId="0" applyFont="1" applyBorder="1" applyAlignment="1">
      <alignment/>
    </xf>
    <xf numFmtId="9" fontId="0" fillId="0" borderId="3" xfId="2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7" fillId="3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24" xfId="0" applyFont="1" applyBorder="1" applyAlignment="1">
      <alignment wrapText="1"/>
    </xf>
    <xf numFmtId="0" fontId="10" fillId="4" borderId="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51.25390625" style="0" customWidth="1"/>
    <col min="2" max="2" width="10.75390625" style="0" customWidth="1"/>
    <col min="3" max="3" width="9.875" style="0" bestFit="1" customWidth="1"/>
    <col min="4" max="4" width="10.00390625" style="0" bestFit="1" customWidth="1"/>
    <col min="5" max="8" width="5.00390625" style="0" bestFit="1" customWidth="1"/>
    <col min="9" max="9" width="5.00390625" style="0" customWidth="1"/>
    <col min="10" max="10" width="5.625" style="0" customWidth="1"/>
    <col min="11" max="13" width="5.375" style="0" bestFit="1" customWidth="1"/>
    <col min="14" max="14" width="5.375" style="0" customWidth="1"/>
    <col min="15" max="15" width="10.00390625" style="0" customWidth="1"/>
  </cols>
  <sheetData>
    <row r="1" spans="1:15" ht="25.5" customHeight="1">
      <c r="A1" s="98" t="s">
        <v>5</v>
      </c>
      <c r="B1" s="99"/>
      <c r="C1" s="99"/>
      <c r="D1" s="100"/>
      <c r="E1" s="100"/>
      <c r="F1" s="100"/>
      <c r="G1" s="100"/>
      <c r="H1" s="100"/>
      <c r="I1" s="14"/>
      <c r="J1" s="2"/>
      <c r="K1" s="2"/>
      <c r="L1" s="2"/>
      <c r="M1" s="2"/>
      <c r="N1" s="2"/>
      <c r="O1" s="2"/>
    </row>
    <row r="2" spans="1:15" ht="18.75" customHeight="1" thickBot="1">
      <c r="A2" s="12"/>
      <c r="B2" s="13"/>
      <c r="C2" s="13"/>
      <c r="D2" s="14"/>
      <c r="E2" s="14"/>
      <c r="F2" s="14"/>
      <c r="G2" s="14"/>
      <c r="H2" s="14"/>
      <c r="I2" s="14"/>
      <c r="J2" s="2"/>
      <c r="K2" s="2"/>
      <c r="L2" s="2"/>
      <c r="M2" s="2"/>
      <c r="N2" s="2"/>
      <c r="O2" s="2"/>
    </row>
    <row r="3" spans="1:15" ht="16.5" customHeight="1" thickBot="1">
      <c r="A3" s="2"/>
      <c r="B3" s="96" t="s">
        <v>18</v>
      </c>
      <c r="C3" s="2"/>
      <c r="D3" s="2"/>
      <c r="E3" s="102" t="s">
        <v>4</v>
      </c>
      <c r="F3" s="103"/>
      <c r="G3" s="103"/>
      <c r="H3" s="103"/>
      <c r="I3" s="104"/>
      <c r="J3" s="102"/>
      <c r="K3" s="103"/>
      <c r="L3" s="103"/>
      <c r="M3" s="103"/>
      <c r="N3" s="104"/>
      <c r="O3" s="96" t="s">
        <v>19</v>
      </c>
    </row>
    <row r="4" spans="1:15" ht="32.25" customHeight="1" thickBot="1">
      <c r="A4" s="18" t="s">
        <v>2</v>
      </c>
      <c r="B4" s="101"/>
      <c r="C4" s="16" t="s">
        <v>0</v>
      </c>
      <c r="D4" s="4" t="s">
        <v>1</v>
      </c>
      <c r="E4" s="15">
        <v>2016</v>
      </c>
      <c r="F4" s="7">
        <v>2017</v>
      </c>
      <c r="G4" s="7">
        <v>2018</v>
      </c>
      <c r="H4" s="7">
        <v>2019</v>
      </c>
      <c r="I4" s="71">
        <v>2020</v>
      </c>
      <c r="J4" s="76">
        <v>2016</v>
      </c>
      <c r="K4" s="77">
        <v>2017</v>
      </c>
      <c r="L4" s="77">
        <v>2018</v>
      </c>
      <c r="M4" s="77">
        <v>2019</v>
      </c>
      <c r="N4" s="78">
        <v>2020</v>
      </c>
      <c r="O4" s="97"/>
    </row>
    <row r="5" spans="1:15" ht="19.5" customHeight="1">
      <c r="A5" s="19" t="s">
        <v>28</v>
      </c>
      <c r="B5" s="20">
        <v>823</v>
      </c>
      <c r="C5" s="22">
        <v>42735</v>
      </c>
      <c r="D5" s="86" t="s">
        <v>21</v>
      </c>
      <c r="E5" s="10">
        <v>2</v>
      </c>
      <c r="F5" s="8">
        <v>0</v>
      </c>
      <c r="G5" s="8">
        <v>0</v>
      </c>
      <c r="H5" s="8">
        <v>0</v>
      </c>
      <c r="I5" s="72">
        <v>0</v>
      </c>
      <c r="J5" s="10">
        <v>823</v>
      </c>
      <c r="K5" s="8">
        <v>0</v>
      </c>
      <c r="L5" s="8">
        <v>0</v>
      </c>
      <c r="M5" s="8">
        <v>0</v>
      </c>
      <c r="N5" s="70">
        <v>0</v>
      </c>
      <c r="O5" s="73">
        <v>0</v>
      </c>
    </row>
    <row r="6" spans="1:15" ht="19.5" customHeight="1">
      <c r="A6" s="19" t="s">
        <v>29</v>
      </c>
      <c r="B6" s="20">
        <v>10200</v>
      </c>
      <c r="C6" s="22">
        <v>43465</v>
      </c>
      <c r="D6" s="86" t="s">
        <v>22</v>
      </c>
      <c r="E6" s="10">
        <v>108</v>
      </c>
      <c r="F6" s="8">
        <v>81</v>
      </c>
      <c r="G6" s="8">
        <v>27</v>
      </c>
      <c r="H6" s="8">
        <v>0</v>
      </c>
      <c r="I6" s="72">
        <v>0</v>
      </c>
      <c r="J6" s="10">
        <v>3400</v>
      </c>
      <c r="K6" s="8">
        <v>3400</v>
      </c>
      <c r="L6" s="8">
        <v>3400</v>
      </c>
      <c r="M6" s="8">
        <v>0</v>
      </c>
      <c r="N6" s="70">
        <v>0</v>
      </c>
      <c r="O6" s="73">
        <v>0</v>
      </c>
    </row>
    <row r="7" spans="1:15" ht="19.5" customHeight="1">
      <c r="A7" s="19" t="s">
        <v>30</v>
      </c>
      <c r="B7" s="20">
        <v>10500</v>
      </c>
      <c r="C7" s="22">
        <v>44926</v>
      </c>
      <c r="D7" s="86" t="s">
        <v>34</v>
      </c>
      <c r="E7" s="10">
        <v>124</v>
      </c>
      <c r="F7" s="8">
        <v>139</v>
      </c>
      <c r="G7" s="8">
        <v>142</v>
      </c>
      <c r="H7" s="8">
        <v>120</v>
      </c>
      <c r="I7" s="72">
        <v>87</v>
      </c>
      <c r="J7" s="10">
        <v>1500</v>
      </c>
      <c r="K7" s="8">
        <v>1500</v>
      </c>
      <c r="L7" s="8">
        <v>1500</v>
      </c>
      <c r="M7" s="8">
        <v>1500</v>
      </c>
      <c r="N7" s="70">
        <v>1500</v>
      </c>
      <c r="O7" s="73">
        <v>3000</v>
      </c>
    </row>
    <row r="8" spans="1:15" ht="19.5" customHeight="1" thickBot="1">
      <c r="A8" s="56" t="s">
        <v>31</v>
      </c>
      <c r="B8" s="57">
        <v>8572</v>
      </c>
      <c r="C8" s="58">
        <v>44012</v>
      </c>
      <c r="D8" s="55" t="s">
        <v>25</v>
      </c>
      <c r="E8" s="79">
        <v>92</v>
      </c>
      <c r="F8" s="80">
        <v>70</v>
      </c>
      <c r="G8" s="80">
        <v>47</v>
      </c>
      <c r="H8" s="80">
        <v>25</v>
      </c>
      <c r="I8" s="81">
        <v>4</v>
      </c>
      <c r="J8" s="79">
        <v>1905</v>
      </c>
      <c r="K8" s="80">
        <v>1905</v>
      </c>
      <c r="L8" s="80">
        <v>1905</v>
      </c>
      <c r="M8" s="80">
        <v>1905</v>
      </c>
      <c r="N8" s="85">
        <v>952</v>
      </c>
      <c r="O8" s="75">
        <v>0</v>
      </c>
    </row>
    <row r="9" spans="1:15" ht="13.5" thickBot="1">
      <c r="A9" s="21" t="s">
        <v>3</v>
      </c>
      <c r="B9" s="17">
        <f>SUM(B5:B8)</f>
        <v>30095</v>
      </c>
      <c r="C9" s="2"/>
      <c r="D9" s="2"/>
      <c r="E9" s="9">
        <f>SUM(E5:E8)</f>
        <v>326</v>
      </c>
      <c r="F9" s="82">
        <f>SUM(F5:F8)</f>
        <v>290</v>
      </c>
      <c r="G9" s="82">
        <f>SUM(G5:G8)</f>
        <v>216</v>
      </c>
      <c r="H9" s="82">
        <f>SUM(H5:H8)</f>
        <v>145</v>
      </c>
      <c r="I9" s="95">
        <f>SUM(I5:I8)</f>
        <v>91</v>
      </c>
      <c r="J9" s="9">
        <f aca="true" t="shared" si="0" ref="J9:O9">SUM(J5:J8)</f>
        <v>7628</v>
      </c>
      <c r="K9" s="82">
        <f t="shared" si="0"/>
        <v>6805</v>
      </c>
      <c r="L9" s="82">
        <f t="shared" si="0"/>
        <v>6805</v>
      </c>
      <c r="M9" s="82">
        <f t="shared" si="0"/>
        <v>3405</v>
      </c>
      <c r="N9" s="83">
        <f t="shared" si="0"/>
        <v>2452</v>
      </c>
      <c r="O9" s="84">
        <f t="shared" si="0"/>
        <v>3000</v>
      </c>
    </row>
    <row r="10" spans="1:15" ht="12.75">
      <c r="A10" s="5"/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5"/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ht="12.75">
      <c r="A14" s="1" t="s">
        <v>23</v>
      </c>
    </row>
    <row r="15" ht="12.75">
      <c r="A15" s="1" t="s">
        <v>24</v>
      </c>
    </row>
    <row r="16" ht="12.75">
      <c r="A16" s="2" t="s">
        <v>26</v>
      </c>
    </row>
    <row r="17" ht="12.75">
      <c r="A17" s="11"/>
    </row>
    <row r="23" spans="2:9" ht="12.75">
      <c r="B23" s="3"/>
      <c r="E23" s="3"/>
      <c r="F23" s="3"/>
      <c r="G23" s="3"/>
      <c r="H23" s="3"/>
      <c r="I23" s="3"/>
    </row>
  </sheetData>
  <mergeCells count="5">
    <mergeCell ref="O3:O4"/>
    <mergeCell ref="A1:H1"/>
    <mergeCell ref="B3:B4"/>
    <mergeCell ref="E3:I3"/>
    <mergeCell ref="J3:N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ignoredErrors>
    <ignoredError sqref="E9:I9 J9:M9 N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A5" sqref="A5"/>
    </sheetView>
  </sheetViews>
  <sheetFormatPr defaultColWidth="9.00390625" defaultRowHeight="12.75"/>
  <cols>
    <col min="1" max="1" width="13.125" style="0" customWidth="1"/>
    <col min="2" max="2" width="12.125" style="0" bestFit="1" customWidth="1"/>
    <col min="3" max="3" width="8.25390625" style="0" bestFit="1" customWidth="1"/>
    <col min="4" max="4" width="4.125" style="0" bestFit="1" customWidth="1"/>
    <col min="5" max="5" width="13.625" style="40" bestFit="1" customWidth="1"/>
    <col min="6" max="6" width="13.625" style="0" bestFit="1" customWidth="1"/>
    <col min="7" max="7" width="14.25390625" style="0" bestFit="1" customWidth="1"/>
    <col min="8" max="8" width="13.75390625" style="0" bestFit="1" customWidth="1"/>
    <col min="9" max="9" width="9.125" style="28" customWidth="1"/>
    <col min="10" max="10" width="4.375" style="28" bestFit="1" customWidth="1"/>
    <col min="11" max="11" width="12.125" style="28" bestFit="1" customWidth="1"/>
    <col min="12" max="12" width="10.375" style="28" bestFit="1" customWidth="1"/>
  </cols>
  <sheetData>
    <row r="1" spans="1:7" ht="12.75">
      <c r="A1" s="23" t="s">
        <v>8</v>
      </c>
      <c r="B1" s="24" t="s">
        <v>6</v>
      </c>
      <c r="C1" s="25"/>
      <c r="D1" s="24"/>
      <c r="E1" s="26" t="s">
        <v>32</v>
      </c>
      <c r="F1" s="24" t="s">
        <v>33</v>
      </c>
      <c r="G1" s="27" t="s">
        <v>7</v>
      </c>
    </row>
    <row r="2" spans="1:7" ht="12.75">
      <c r="A2" s="29"/>
      <c r="B2" s="41">
        <v>14322842.35</v>
      </c>
      <c r="C2" s="30">
        <v>0.0263</v>
      </c>
      <c r="D2" s="31">
        <v>90</v>
      </c>
      <c r="E2" s="42">
        <f>B2*C2*D2/360</f>
        <v>94172.68845125</v>
      </c>
      <c r="F2" s="88"/>
      <c r="G2" s="32">
        <v>2007</v>
      </c>
    </row>
    <row r="3" spans="1:7" ht="12.75">
      <c r="A3" s="60" t="s">
        <v>27</v>
      </c>
      <c r="B3" s="41">
        <f>B2-375000</f>
        <v>13947842.35</v>
      </c>
      <c r="C3" s="30">
        <v>0.02715</v>
      </c>
      <c r="D3" s="31">
        <v>90</v>
      </c>
      <c r="E3" s="42">
        <f>B3*C3*D3/360</f>
        <v>94670.979950625</v>
      </c>
      <c r="F3" s="88"/>
      <c r="G3" s="32"/>
    </row>
    <row r="4" spans="1:7" ht="12.75">
      <c r="A4" s="33" t="s">
        <v>9</v>
      </c>
      <c r="B4" s="41">
        <f aca="true" t="shared" si="0" ref="B4:B40">B3-375000</f>
        <v>13572842.35</v>
      </c>
      <c r="C4" s="30">
        <v>0.0307</v>
      </c>
      <c r="D4" s="31">
        <v>90</v>
      </c>
      <c r="E4" s="42">
        <f aca="true" t="shared" si="1" ref="E4:E40">B4*C4*D4/360</f>
        <v>104171.56503625002</v>
      </c>
      <c r="F4" s="88"/>
      <c r="G4" s="32"/>
    </row>
    <row r="5" spans="1:7" ht="12.75">
      <c r="A5" s="29"/>
      <c r="B5" s="41">
        <f t="shared" si="0"/>
        <v>13197842.35</v>
      </c>
      <c r="C5" s="30">
        <v>0.0358</v>
      </c>
      <c r="D5" s="31">
        <v>90</v>
      </c>
      <c r="E5" s="42">
        <f t="shared" si="1"/>
        <v>118120.68903249998</v>
      </c>
      <c r="F5" s="74">
        <v>411142</v>
      </c>
      <c r="G5" s="32"/>
    </row>
    <row r="6" spans="1:7" ht="12.75">
      <c r="A6" s="29"/>
      <c r="B6" s="41">
        <f t="shared" si="0"/>
        <v>12822842.35</v>
      </c>
      <c r="C6" s="30">
        <v>0.03913</v>
      </c>
      <c r="D6" s="31">
        <v>90</v>
      </c>
      <c r="E6" s="42">
        <f t="shared" si="1"/>
        <v>125439.455288875</v>
      </c>
      <c r="F6" s="88"/>
      <c r="G6" s="32">
        <v>2008</v>
      </c>
    </row>
    <row r="7" spans="1:7" ht="12.75">
      <c r="A7" s="29"/>
      <c r="B7" s="41">
        <f t="shared" si="0"/>
        <v>12447842.35</v>
      </c>
      <c r="C7" s="30">
        <v>0.04102</v>
      </c>
      <c r="D7" s="31">
        <v>90</v>
      </c>
      <c r="E7" s="42">
        <f t="shared" si="1"/>
        <v>127652.62329925</v>
      </c>
      <c r="F7" s="88"/>
      <c r="G7" s="32"/>
    </row>
    <row r="8" spans="1:7" ht="12.75">
      <c r="A8" s="29"/>
      <c r="B8" s="41">
        <f t="shared" si="0"/>
        <v>12072842.35</v>
      </c>
      <c r="C8" s="30">
        <v>0.04126</v>
      </c>
      <c r="D8" s="31">
        <v>90</v>
      </c>
      <c r="E8" s="42">
        <f t="shared" si="1"/>
        <v>124531.36884025</v>
      </c>
      <c r="F8" s="88"/>
      <c r="G8" s="32"/>
    </row>
    <row r="9" spans="1:7" ht="12.75">
      <c r="A9" s="29"/>
      <c r="B9" s="41">
        <f t="shared" si="0"/>
        <v>11697842.35</v>
      </c>
      <c r="C9" s="34">
        <v>0.03972</v>
      </c>
      <c r="D9" s="31">
        <v>90</v>
      </c>
      <c r="E9" s="42">
        <f t="shared" si="1"/>
        <v>116159.5745355</v>
      </c>
      <c r="F9" s="74">
        <v>493809</v>
      </c>
      <c r="G9" s="32"/>
    </row>
    <row r="10" spans="1:7" ht="12.75">
      <c r="A10" s="29"/>
      <c r="B10" s="41">
        <f t="shared" si="0"/>
        <v>11322842.35</v>
      </c>
      <c r="C10" s="30">
        <v>0.03558</v>
      </c>
      <c r="D10" s="31">
        <v>90</v>
      </c>
      <c r="E10" s="42">
        <f t="shared" si="1"/>
        <v>100716.68270325</v>
      </c>
      <c r="F10" s="88"/>
      <c r="G10" s="32">
        <v>2009</v>
      </c>
    </row>
    <row r="11" spans="1:7" ht="12.75">
      <c r="A11" s="29"/>
      <c r="B11" s="41">
        <f t="shared" si="0"/>
        <v>10947842.35</v>
      </c>
      <c r="C11" s="34">
        <v>0.02437</v>
      </c>
      <c r="D11" s="31">
        <v>90</v>
      </c>
      <c r="E11" s="42">
        <f t="shared" si="1"/>
        <v>66699.729517375</v>
      </c>
      <c r="F11" s="88"/>
      <c r="G11" s="32"/>
    </row>
    <row r="12" spans="1:7" ht="12.75">
      <c r="A12" s="29"/>
      <c r="B12" s="41">
        <f t="shared" si="0"/>
        <v>10572842.35</v>
      </c>
      <c r="C12" s="30">
        <v>0.02154</v>
      </c>
      <c r="D12" s="31">
        <v>90</v>
      </c>
      <c r="E12" s="42">
        <f t="shared" si="1"/>
        <v>56934.75605474999</v>
      </c>
      <c r="F12" s="88"/>
      <c r="G12" s="32"/>
    </row>
    <row r="13" spans="1:7" ht="12.75">
      <c r="A13" s="29"/>
      <c r="B13" s="41">
        <f t="shared" si="0"/>
        <v>10197842.35</v>
      </c>
      <c r="C13" s="34">
        <v>0.01889</v>
      </c>
      <c r="D13" s="31">
        <v>90</v>
      </c>
      <c r="E13" s="42">
        <f t="shared" si="1"/>
        <v>48159.31049787499</v>
      </c>
      <c r="F13" s="74">
        <v>272512</v>
      </c>
      <c r="G13" s="32"/>
    </row>
    <row r="14" spans="1:7" ht="12.75">
      <c r="A14" s="29"/>
      <c r="B14" s="41">
        <f t="shared" si="0"/>
        <v>9822842.35</v>
      </c>
      <c r="C14" s="34">
        <v>0.01689</v>
      </c>
      <c r="D14" s="31">
        <v>90</v>
      </c>
      <c r="E14" s="42">
        <f t="shared" si="1"/>
        <v>41476.951822874995</v>
      </c>
      <c r="F14" s="88"/>
      <c r="G14" s="32">
        <v>2010</v>
      </c>
    </row>
    <row r="15" spans="1:7" ht="12.75">
      <c r="A15" s="29"/>
      <c r="B15" s="41">
        <f t="shared" si="0"/>
        <v>9447842.35</v>
      </c>
      <c r="C15" s="34">
        <v>0.01425</v>
      </c>
      <c r="D15" s="31">
        <v>90</v>
      </c>
      <c r="E15" s="42">
        <f t="shared" si="1"/>
        <v>33657.938371875</v>
      </c>
      <c r="F15" s="88"/>
      <c r="G15" s="32"/>
    </row>
    <row r="16" spans="1:7" ht="12.75">
      <c r="A16" s="29"/>
      <c r="B16" s="41">
        <f t="shared" si="0"/>
        <v>9072842.35</v>
      </c>
      <c r="C16" s="34">
        <v>0.01281</v>
      </c>
      <c r="D16" s="31">
        <v>90</v>
      </c>
      <c r="E16" s="42">
        <f t="shared" si="1"/>
        <v>29055.777625875</v>
      </c>
      <c r="F16" s="88"/>
      <c r="G16" s="32"/>
    </row>
    <row r="17" spans="1:7" ht="12.75">
      <c r="A17" s="29"/>
      <c r="B17" s="41">
        <f t="shared" si="0"/>
        <v>8697842.35</v>
      </c>
      <c r="C17" s="34">
        <v>0.01285</v>
      </c>
      <c r="D17" s="31">
        <v>90</v>
      </c>
      <c r="E17" s="42">
        <f t="shared" si="1"/>
        <v>27941.818549375</v>
      </c>
      <c r="F17" s="74">
        <v>132127</v>
      </c>
      <c r="G17" s="32"/>
    </row>
    <row r="18" spans="1:7" ht="12.75">
      <c r="A18" s="29"/>
      <c r="B18" s="41">
        <f t="shared" si="0"/>
        <v>8322842.35</v>
      </c>
      <c r="C18" s="34">
        <v>0.01235</v>
      </c>
      <c r="D18" s="31">
        <v>90</v>
      </c>
      <c r="E18" s="42">
        <f t="shared" si="1"/>
        <v>25696.775755625</v>
      </c>
      <c r="F18" s="88"/>
      <c r="G18" s="32">
        <v>2011</v>
      </c>
    </row>
    <row r="19" spans="1:7" ht="12.75">
      <c r="A19" s="29"/>
      <c r="B19" s="41">
        <f t="shared" si="0"/>
        <v>7947842.35</v>
      </c>
      <c r="C19" s="34">
        <v>0.01233</v>
      </c>
      <c r="D19" s="31">
        <v>90</v>
      </c>
      <c r="E19" s="42">
        <f t="shared" si="1"/>
        <v>24499.224043875</v>
      </c>
      <c r="F19" s="88"/>
      <c r="G19" s="32"/>
    </row>
    <row r="20" spans="1:7" ht="12.75">
      <c r="A20" s="29"/>
      <c r="B20" s="41">
        <f t="shared" si="0"/>
        <v>7572842.35</v>
      </c>
      <c r="C20" s="34">
        <v>0.01242</v>
      </c>
      <c r="D20" s="31">
        <v>90</v>
      </c>
      <c r="E20" s="42">
        <f t="shared" si="1"/>
        <v>23513.67549675</v>
      </c>
      <c r="F20" s="88"/>
      <c r="G20" s="32"/>
    </row>
    <row r="21" spans="1:7" ht="12.75">
      <c r="A21" s="29"/>
      <c r="B21" s="41">
        <f t="shared" si="0"/>
        <v>7197842.35</v>
      </c>
      <c r="C21" s="34">
        <v>0.01234</v>
      </c>
      <c r="D21" s="31">
        <v>90</v>
      </c>
      <c r="E21" s="42">
        <f t="shared" si="1"/>
        <v>22205.34364975</v>
      </c>
      <c r="F21" s="74">
        <v>95775</v>
      </c>
      <c r="G21" s="32"/>
    </row>
    <row r="22" spans="1:7" ht="12.75">
      <c r="A22" s="29"/>
      <c r="B22" s="41">
        <f t="shared" si="0"/>
        <v>6822842.35</v>
      </c>
      <c r="C22" s="34">
        <v>0.01215</v>
      </c>
      <c r="D22" s="31">
        <v>90</v>
      </c>
      <c r="E22" s="42">
        <f t="shared" si="1"/>
        <v>20724.383638124997</v>
      </c>
      <c r="F22" s="88"/>
      <c r="G22" s="32">
        <v>2012</v>
      </c>
    </row>
    <row r="23" spans="1:7" ht="12.75">
      <c r="A23" s="29"/>
      <c r="B23" s="41">
        <f t="shared" si="0"/>
        <v>6447842.35</v>
      </c>
      <c r="C23" s="34">
        <v>0.01249</v>
      </c>
      <c r="D23" s="31">
        <v>90</v>
      </c>
      <c r="E23" s="42">
        <f t="shared" si="1"/>
        <v>20133.387737874997</v>
      </c>
      <c r="F23" s="88"/>
      <c r="G23" s="32"/>
    </row>
    <row r="24" spans="1:7" ht="12.75">
      <c r="A24" s="29"/>
      <c r="B24" s="41">
        <f t="shared" si="0"/>
        <v>6072842.35</v>
      </c>
      <c r="C24" s="34">
        <v>0.01175</v>
      </c>
      <c r="D24" s="31">
        <v>90</v>
      </c>
      <c r="E24" s="42">
        <f t="shared" si="1"/>
        <v>17838.974403124997</v>
      </c>
      <c r="F24" s="88"/>
      <c r="G24" s="32"/>
    </row>
    <row r="25" spans="1:7" ht="12.75">
      <c r="A25" s="29"/>
      <c r="B25" s="41">
        <f t="shared" si="0"/>
        <v>5697842.35</v>
      </c>
      <c r="C25" s="34">
        <v>0.00858</v>
      </c>
      <c r="D25" s="31">
        <v>90</v>
      </c>
      <c r="E25" s="42">
        <f t="shared" si="1"/>
        <v>12221.87184075</v>
      </c>
      <c r="F25" s="74">
        <v>70911</v>
      </c>
      <c r="G25" s="32"/>
    </row>
    <row r="26" spans="1:7" ht="12.75">
      <c r="A26" s="29"/>
      <c r="B26" s="41">
        <f t="shared" si="0"/>
        <v>5322842.35</v>
      </c>
      <c r="C26" s="34">
        <v>0.0053</v>
      </c>
      <c r="D26" s="31">
        <v>90</v>
      </c>
      <c r="E26" s="42">
        <f t="shared" si="1"/>
        <v>7052.76611375</v>
      </c>
      <c r="F26" s="88"/>
      <c r="G26" s="32">
        <v>2013</v>
      </c>
    </row>
    <row r="27" spans="1:7" ht="12.75">
      <c r="A27" s="29"/>
      <c r="B27" s="41">
        <f t="shared" si="0"/>
        <v>4947842.35</v>
      </c>
      <c r="C27" s="34">
        <v>0.0051</v>
      </c>
      <c r="D27" s="31">
        <v>90</v>
      </c>
      <c r="E27" s="42">
        <f t="shared" si="1"/>
        <v>6308.49899625</v>
      </c>
      <c r="F27" s="88"/>
      <c r="G27" s="32"/>
    </row>
    <row r="28" spans="1:7" ht="12.75">
      <c r="A28" s="29"/>
      <c r="B28" s="41">
        <f t="shared" si="0"/>
        <v>4572842.35</v>
      </c>
      <c r="C28" s="34">
        <v>0.00489</v>
      </c>
      <c r="D28" s="31">
        <v>90</v>
      </c>
      <c r="E28" s="42">
        <f t="shared" si="1"/>
        <v>5590.299772875</v>
      </c>
      <c r="F28" s="88"/>
      <c r="G28" s="32"/>
    </row>
    <row r="29" spans="1:7" ht="12.75">
      <c r="A29" s="29"/>
      <c r="B29" s="41">
        <f t="shared" si="0"/>
        <v>4197842.35</v>
      </c>
      <c r="C29" s="34">
        <v>0.00465</v>
      </c>
      <c r="D29" s="31">
        <v>90</v>
      </c>
      <c r="E29" s="42">
        <f t="shared" si="1"/>
        <v>4879.9917318749995</v>
      </c>
      <c r="F29" s="74">
        <v>23834</v>
      </c>
      <c r="G29" s="32"/>
    </row>
    <row r="30" spans="1:7" ht="12.75">
      <c r="A30" s="29"/>
      <c r="B30" s="41">
        <f t="shared" si="0"/>
        <v>3822842.3499999996</v>
      </c>
      <c r="C30" s="34">
        <v>0.00395</v>
      </c>
      <c r="D30" s="31">
        <v>90</v>
      </c>
      <c r="E30" s="42">
        <f t="shared" si="1"/>
        <v>3775.056820625</v>
      </c>
      <c r="F30" s="74"/>
      <c r="G30" s="32">
        <v>2014</v>
      </c>
    </row>
    <row r="31" spans="1:7" ht="12.75">
      <c r="A31" s="29"/>
      <c r="B31" s="41">
        <f t="shared" si="0"/>
        <v>3447842.3499999996</v>
      </c>
      <c r="C31" s="34">
        <v>0.00389</v>
      </c>
      <c r="D31" s="31">
        <v>90</v>
      </c>
      <c r="E31" s="42">
        <f t="shared" si="1"/>
        <v>3353.026685375</v>
      </c>
      <c r="F31" s="74"/>
      <c r="G31" s="32"/>
    </row>
    <row r="32" spans="1:7" ht="12.75">
      <c r="A32" s="29"/>
      <c r="B32" s="41">
        <f t="shared" si="0"/>
        <v>3072842.3499999996</v>
      </c>
      <c r="C32" s="34">
        <v>0.0038</v>
      </c>
      <c r="D32" s="31">
        <v>90</v>
      </c>
      <c r="E32" s="42">
        <f t="shared" si="1"/>
        <v>2919.2002324999994</v>
      </c>
      <c r="F32" s="74"/>
      <c r="G32" s="32"/>
    </row>
    <row r="33" spans="1:7" ht="12.75">
      <c r="A33" s="29"/>
      <c r="B33" s="41">
        <f t="shared" si="0"/>
        <v>2697842.3499999996</v>
      </c>
      <c r="C33" s="34">
        <v>0.0038</v>
      </c>
      <c r="D33" s="31">
        <v>90</v>
      </c>
      <c r="E33" s="42">
        <f t="shared" si="1"/>
        <v>2562.9502325</v>
      </c>
      <c r="F33" s="74">
        <v>12608</v>
      </c>
      <c r="G33" s="32"/>
    </row>
    <row r="34" spans="1:7" ht="12.75">
      <c r="A34" s="29"/>
      <c r="B34" s="41">
        <f t="shared" si="0"/>
        <v>2322842.3499999996</v>
      </c>
      <c r="C34" s="34">
        <v>0.00356</v>
      </c>
      <c r="D34" s="31">
        <v>90</v>
      </c>
      <c r="E34" s="42">
        <f t="shared" si="1"/>
        <v>2067.3296914999996</v>
      </c>
      <c r="F34" s="74"/>
      <c r="G34" s="32">
        <v>2015</v>
      </c>
    </row>
    <row r="35" spans="1:7" ht="12.75">
      <c r="A35" s="29"/>
      <c r="B35" s="41">
        <f t="shared" si="0"/>
        <v>1947842.3499999996</v>
      </c>
      <c r="C35" s="34">
        <v>0.00345</v>
      </c>
      <c r="D35" s="31">
        <v>90</v>
      </c>
      <c r="E35" s="42">
        <f t="shared" si="1"/>
        <v>1680.0140268749997</v>
      </c>
      <c r="F35" s="74"/>
      <c r="G35" s="32"/>
    </row>
    <row r="36" spans="1:7" ht="12.75">
      <c r="A36" s="29"/>
      <c r="B36" s="41">
        <f t="shared" si="0"/>
        <v>1572842.3499999996</v>
      </c>
      <c r="C36" s="35">
        <v>0.0036</v>
      </c>
      <c r="D36" s="54">
        <v>90</v>
      </c>
      <c r="E36" s="44">
        <f t="shared" si="1"/>
        <v>1415.5581149999996</v>
      </c>
      <c r="F36" s="91"/>
      <c r="G36" s="32"/>
    </row>
    <row r="37" spans="1:7" ht="12.75">
      <c r="A37" s="29"/>
      <c r="B37" s="41">
        <f t="shared" si="0"/>
        <v>1197842.3499999996</v>
      </c>
      <c r="C37" s="35">
        <v>0.0037</v>
      </c>
      <c r="D37" s="93">
        <v>90</v>
      </c>
      <c r="E37" s="44">
        <f t="shared" si="1"/>
        <v>1108.0041737499996</v>
      </c>
      <c r="F37" s="91">
        <f>E37+E36+E35+E34</f>
        <v>6270.906007124999</v>
      </c>
      <c r="G37" s="32"/>
    </row>
    <row r="38" spans="1:7" ht="12.75">
      <c r="A38" s="29"/>
      <c r="B38" s="41">
        <f t="shared" si="0"/>
        <v>822842.3499999996</v>
      </c>
      <c r="C38" s="35">
        <v>0.0038</v>
      </c>
      <c r="D38" s="93">
        <v>90</v>
      </c>
      <c r="E38" s="44">
        <f t="shared" si="1"/>
        <v>781.7002324999995</v>
      </c>
      <c r="F38" s="91"/>
      <c r="G38" s="32">
        <v>2016</v>
      </c>
    </row>
    <row r="39" spans="1:7" ht="12.75">
      <c r="A39" s="29"/>
      <c r="B39" s="41">
        <f t="shared" si="0"/>
        <v>447842.3499999996</v>
      </c>
      <c r="C39" s="35">
        <v>0.0039</v>
      </c>
      <c r="D39" s="93">
        <v>90</v>
      </c>
      <c r="E39" s="44">
        <f t="shared" si="1"/>
        <v>436.6462912499996</v>
      </c>
      <c r="F39" s="91"/>
      <c r="G39" s="32"/>
    </row>
    <row r="40" spans="1:7" ht="12.75">
      <c r="A40" s="29"/>
      <c r="B40" s="41">
        <f t="shared" si="0"/>
        <v>72842.34999999963</v>
      </c>
      <c r="C40" s="35">
        <v>0.004</v>
      </c>
      <c r="D40" s="93">
        <v>90</v>
      </c>
      <c r="E40" s="44">
        <f t="shared" si="1"/>
        <v>72.84234999999963</v>
      </c>
      <c r="F40" s="91"/>
      <c r="G40" s="32"/>
    </row>
    <row r="41" spans="1:7" ht="12.75">
      <c r="A41" s="29"/>
      <c r="B41" s="41">
        <v>0</v>
      </c>
      <c r="C41" s="94"/>
      <c r="D41" s="93"/>
      <c r="E41" s="53"/>
      <c r="F41" s="91">
        <f>E38+E39+E40</f>
        <v>1291.1888737499987</v>
      </c>
      <c r="G41" s="32"/>
    </row>
    <row r="42" spans="1:7" ht="13.5" thickBot="1">
      <c r="A42" s="36"/>
      <c r="B42" s="37"/>
      <c r="C42" s="38"/>
      <c r="D42" s="37"/>
      <c r="E42" s="89"/>
      <c r="F42" s="90"/>
      <c r="G42" s="39"/>
    </row>
    <row r="43" ht="13.5" thickBot="1"/>
    <row r="44" spans="1:7" ht="12.75">
      <c r="A44" s="23" t="s">
        <v>10</v>
      </c>
      <c r="B44" s="24" t="s">
        <v>6</v>
      </c>
      <c r="C44" s="25"/>
      <c r="D44" s="24"/>
      <c r="E44" s="26" t="s">
        <v>32</v>
      </c>
      <c r="F44" s="24" t="s">
        <v>33</v>
      </c>
      <c r="G44" s="27" t="s">
        <v>7</v>
      </c>
    </row>
    <row r="45" spans="1:7" ht="12.75">
      <c r="A45" s="29"/>
      <c r="B45" s="52">
        <v>17000000</v>
      </c>
      <c r="C45" s="34"/>
      <c r="D45" s="54"/>
      <c r="E45" s="53"/>
      <c r="F45" s="43"/>
      <c r="G45" s="59">
        <v>2013</v>
      </c>
    </row>
    <row r="46" spans="1:7" ht="12.75">
      <c r="A46" s="60" t="s">
        <v>27</v>
      </c>
      <c r="B46" s="91">
        <f aca="true" t="shared" si="2" ref="B46:B56">B45-850000</f>
        <v>16150000</v>
      </c>
      <c r="C46" s="92"/>
      <c r="D46" s="93">
        <v>90</v>
      </c>
      <c r="E46" s="53">
        <v>125452.57</v>
      </c>
      <c r="F46" s="43"/>
      <c r="G46" s="59">
        <v>2014</v>
      </c>
    </row>
    <row r="47" spans="1:7" ht="12.75">
      <c r="A47" s="33" t="s">
        <v>11</v>
      </c>
      <c r="B47" s="52">
        <f t="shared" si="2"/>
        <v>15300000</v>
      </c>
      <c r="C47" s="34">
        <v>0.00768</v>
      </c>
      <c r="D47" s="54">
        <v>90</v>
      </c>
      <c r="E47" s="53">
        <f aca="true" t="shared" si="3" ref="E47:E61">B47*C47*D47/360</f>
        <v>29376</v>
      </c>
      <c r="F47" s="43"/>
      <c r="G47" s="59"/>
    </row>
    <row r="48" spans="1:7" ht="12.75">
      <c r="A48" s="29"/>
      <c r="B48" s="52">
        <f t="shared" si="2"/>
        <v>14450000</v>
      </c>
      <c r="C48" s="34">
        <v>0.00757</v>
      </c>
      <c r="D48" s="54">
        <v>90</v>
      </c>
      <c r="E48" s="53">
        <f t="shared" si="3"/>
        <v>27346.625</v>
      </c>
      <c r="F48" s="43"/>
      <c r="G48" s="59"/>
    </row>
    <row r="49" spans="1:7" ht="12.75">
      <c r="A49" s="29"/>
      <c r="B49" s="52">
        <f t="shared" si="2"/>
        <v>13600000</v>
      </c>
      <c r="C49" s="34">
        <v>0.00762</v>
      </c>
      <c r="D49" s="54">
        <v>90</v>
      </c>
      <c r="E49" s="53">
        <f t="shared" si="3"/>
        <v>25908</v>
      </c>
      <c r="F49" s="91">
        <f>SUM(E46:E49)</f>
        <v>208083.195</v>
      </c>
      <c r="G49" s="59"/>
    </row>
    <row r="50" spans="1:7" ht="12.75">
      <c r="A50" s="29"/>
      <c r="B50" s="52">
        <f t="shared" si="2"/>
        <v>12750000</v>
      </c>
      <c r="C50" s="34">
        <v>0.00736</v>
      </c>
      <c r="D50" s="54">
        <v>90</v>
      </c>
      <c r="E50" s="53">
        <f t="shared" si="3"/>
        <v>23460</v>
      </c>
      <c r="F50" s="43"/>
      <c r="G50" s="59">
        <v>2015</v>
      </c>
    </row>
    <row r="51" spans="1:7" ht="12.75">
      <c r="A51" s="29"/>
      <c r="B51" s="52">
        <f t="shared" si="2"/>
        <v>11900000</v>
      </c>
      <c r="C51" s="34">
        <v>0.00715</v>
      </c>
      <c r="D51" s="54">
        <v>90</v>
      </c>
      <c r="E51" s="53">
        <f t="shared" si="3"/>
        <v>21271.25</v>
      </c>
      <c r="F51" s="91"/>
      <c r="G51" s="59"/>
    </row>
    <row r="52" spans="1:7" ht="12.75">
      <c r="A52" s="29"/>
      <c r="B52" s="52">
        <f t="shared" si="2"/>
        <v>11050000</v>
      </c>
      <c r="C52" s="35">
        <v>0.009</v>
      </c>
      <c r="D52" s="54">
        <v>90</v>
      </c>
      <c r="E52" s="44">
        <f t="shared" si="3"/>
        <v>24862.499999999996</v>
      </c>
      <c r="F52" s="43"/>
      <c r="G52" s="59"/>
    </row>
    <row r="53" spans="1:7" ht="12.75">
      <c r="A53" s="29"/>
      <c r="B53" s="52">
        <f t="shared" si="2"/>
        <v>10200000</v>
      </c>
      <c r="C53" s="35">
        <v>0.01</v>
      </c>
      <c r="D53" s="54">
        <v>90</v>
      </c>
      <c r="E53" s="44">
        <f t="shared" si="3"/>
        <v>25500</v>
      </c>
      <c r="F53" s="43">
        <f>SUM(E50:E53)</f>
        <v>95093.75</v>
      </c>
      <c r="G53" s="59"/>
    </row>
    <row r="54" spans="1:7" ht="12.75">
      <c r="A54" s="29"/>
      <c r="B54" s="52">
        <f t="shared" si="2"/>
        <v>9350000</v>
      </c>
      <c r="C54" s="35">
        <v>0.012</v>
      </c>
      <c r="D54" s="54">
        <v>90</v>
      </c>
      <c r="E54" s="44">
        <f t="shared" si="3"/>
        <v>28050</v>
      </c>
      <c r="F54" s="43"/>
      <c r="G54" s="59">
        <v>2016</v>
      </c>
    </row>
    <row r="55" spans="1:7" ht="12.75">
      <c r="A55" s="29"/>
      <c r="B55" s="52">
        <f t="shared" si="2"/>
        <v>8500000</v>
      </c>
      <c r="C55" s="35">
        <v>0.013</v>
      </c>
      <c r="D55" s="54">
        <v>90</v>
      </c>
      <c r="E55" s="44">
        <f t="shared" si="3"/>
        <v>27625</v>
      </c>
      <c r="F55" s="43"/>
      <c r="G55" s="59"/>
    </row>
    <row r="56" spans="1:7" ht="12.75">
      <c r="A56" s="29"/>
      <c r="B56" s="52">
        <f t="shared" si="2"/>
        <v>7650000</v>
      </c>
      <c r="C56" s="35">
        <v>0.014</v>
      </c>
      <c r="D56" s="54">
        <v>90</v>
      </c>
      <c r="E56" s="44">
        <f t="shared" si="3"/>
        <v>26775</v>
      </c>
      <c r="F56" s="43"/>
      <c r="G56" s="59"/>
    </row>
    <row r="57" spans="1:7" ht="12.75">
      <c r="A57" s="29"/>
      <c r="B57" s="52">
        <f aca="true" t="shared" si="4" ref="B57:B65">B56-850000</f>
        <v>6800000</v>
      </c>
      <c r="C57" s="35">
        <v>0.015</v>
      </c>
      <c r="D57" s="54">
        <v>90</v>
      </c>
      <c r="E57" s="44">
        <f t="shared" si="3"/>
        <v>25500</v>
      </c>
      <c r="F57" s="43">
        <f>SUM(E54:E57)</f>
        <v>107950</v>
      </c>
      <c r="G57" s="59"/>
    </row>
    <row r="58" spans="1:7" ht="12.75">
      <c r="A58" s="29"/>
      <c r="B58" s="52">
        <f t="shared" si="4"/>
        <v>5950000</v>
      </c>
      <c r="C58" s="35">
        <v>0.016</v>
      </c>
      <c r="D58" s="54">
        <v>90</v>
      </c>
      <c r="E58" s="44">
        <f t="shared" si="3"/>
        <v>23800</v>
      </c>
      <c r="F58" s="43"/>
      <c r="G58" s="59">
        <v>2017</v>
      </c>
    </row>
    <row r="59" spans="1:7" ht="12.75">
      <c r="A59" s="29"/>
      <c r="B59" s="52">
        <f t="shared" si="4"/>
        <v>5100000</v>
      </c>
      <c r="C59" s="35">
        <v>0.017</v>
      </c>
      <c r="D59" s="54">
        <v>90</v>
      </c>
      <c r="E59" s="44">
        <f t="shared" si="3"/>
        <v>21675</v>
      </c>
      <c r="F59" s="43"/>
      <c r="G59" s="59"/>
    </row>
    <row r="60" spans="1:7" ht="12.75">
      <c r="A60" s="29"/>
      <c r="B60" s="52">
        <f t="shared" si="4"/>
        <v>4250000</v>
      </c>
      <c r="C60" s="35">
        <v>0.018</v>
      </c>
      <c r="D60" s="54">
        <v>90</v>
      </c>
      <c r="E60" s="44">
        <f t="shared" si="3"/>
        <v>19125</v>
      </c>
      <c r="F60" s="43"/>
      <c r="G60" s="59"/>
    </row>
    <row r="61" spans="1:7" ht="12.75">
      <c r="A61" s="29"/>
      <c r="B61" s="52">
        <f t="shared" si="4"/>
        <v>3400000</v>
      </c>
      <c r="C61" s="35">
        <v>0.019</v>
      </c>
      <c r="D61" s="54">
        <v>90</v>
      </c>
      <c r="E61" s="44">
        <f t="shared" si="3"/>
        <v>16150</v>
      </c>
      <c r="F61" s="51">
        <f>SUM(E58:E61)</f>
        <v>80750</v>
      </c>
      <c r="G61" s="59"/>
    </row>
    <row r="62" spans="1:7" ht="12.75">
      <c r="A62" s="29"/>
      <c r="B62" s="52">
        <f t="shared" si="4"/>
        <v>2550000</v>
      </c>
      <c r="C62" s="35">
        <v>0.02</v>
      </c>
      <c r="D62" s="54">
        <v>90</v>
      </c>
      <c r="E62" s="44">
        <f>B62*C62*D62/360</f>
        <v>12750</v>
      </c>
      <c r="F62" s="49"/>
      <c r="G62" s="59">
        <v>2018</v>
      </c>
    </row>
    <row r="63" spans="1:7" ht="12.75">
      <c r="A63" s="29"/>
      <c r="B63" s="52">
        <f t="shared" si="4"/>
        <v>1700000</v>
      </c>
      <c r="C63" s="35">
        <v>0.021</v>
      </c>
      <c r="D63" s="54">
        <v>90</v>
      </c>
      <c r="E63" s="44">
        <f>B63*C63*D63/360</f>
        <v>8925</v>
      </c>
      <c r="F63" s="49"/>
      <c r="G63" s="59"/>
    </row>
    <row r="64" spans="1:7" ht="12.75">
      <c r="A64" s="29"/>
      <c r="B64" s="52">
        <f t="shared" si="4"/>
        <v>850000</v>
      </c>
      <c r="C64" s="35">
        <v>0.022</v>
      </c>
      <c r="D64" s="54">
        <v>90</v>
      </c>
      <c r="E64" s="44">
        <f>B64*C64*D64/360</f>
        <v>4675</v>
      </c>
      <c r="F64" s="49"/>
      <c r="G64" s="32"/>
    </row>
    <row r="65" spans="1:7" ht="13.5" thickBot="1">
      <c r="A65" s="36"/>
      <c r="B65" s="65">
        <f t="shared" si="4"/>
        <v>0</v>
      </c>
      <c r="C65" s="45">
        <v>0.022</v>
      </c>
      <c r="D65" s="69">
        <v>90</v>
      </c>
      <c r="E65" s="47">
        <f>B65*C65*D65/360</f>
        <v>0</v>
      </c>
      <c r="F65" s="50">
        <f>SUM(E62:E65)</f>
        <v>26350</v>
      </c>
      <c r="G65" s="48"/>
    </row>
    <row r="66" ht="13.5" thickBot="1"/>
    <row r="67" spans="1:7" ht="12.75">
      <c r="A67" s="23" t="s">
        <v>12</v>
      </c>
      <c r="B67" s="24" t="s">
        <v>6</v>
      </c>
      <c r="C67" s="25"/>
      <c r="D67" s="24"/>
      <c r="E67" s="26" t="s">
        <v>32</v>
      </c>
      <c r="F67" s="24" t="s">
        <v>33</v>
      </c>
      <c r="G67" s="27" t="s">
        <v>7</v>
      </c>
    </row>
    <row r="68" spans="1:7" ht="12.75">
      <c r="A68" s="87" t="s">
        <v>13</v>
      </c>
      <c r="B68" s="52">
        <v>12000000</v>
      </c>
      <c r="C68" s="34"/>
      <c r="D68" s="54"/>
      <c r="E68" s="53">
        <v>44971</v>
      </c>
      <c r="F68" s="52"/>
      <c r="G68" s="59">
        <v>2015</v>
      </c>
    </row>
    <row r="69" spans="1:7" ht="12.75">
      <c r="A69" s="60" t="s">
        <v>14</v>
      </c>
      <c r="B69" s="52">
        <f>B68-375000</f>
        <v>11625000</v>
      </c>
      <c r="C69" s="34">
        <v>0.00846</v>
      </c>
      <c r="D69" s="54">
        <v>90</v>
      </c>
      <c r="E69" s="53">
        <f aca="true" t="shared" si="5" ref="E69:E84">B69*C69*D69/360</f>
        <v>24586.875</v>
      </c>
      <c r="F69" s="52"/>
      <c r="G69" s="59"/>
    </row>
    <row r="70" spans="1:7" ht="12.75">
      <c r="A70" s="33" t="s">
        <v>16</v>
      </c>
      <c r="B70" s="52">
        <f>B69-375000</f>
        <v>11250000</v>
      </c>
      <c r="C70" s="35">
        <v>0.0095</v>
      </c>
      <c r="D70" s="54">
        <v>90</v>
      </c>
      <c r="E70" s="44">
        <f t="shared" si="5"/>
        <v>26718.75</v>
      </c>
      <c r="F70" s="52"/>
      <c r="G70" s="59"/>
    </row>
    <row r="71" spans="1:7" ht="12.75">
      <c r="A71" s="29"/>
      <c r="B71" s="52">
        <f aca="true" t="shared" si="6" ref="B71:B100">B70-375000</f>
        <v>10875000</v>
      </c>
      <c r="C71" s="35">
        <v>0.01</v>
      </c>
      <c r="D71" s="54">
        <v>90</v>
      </c>
      <c r="E71" s="44">
        <f t="shared" si="5"/>
        <v>27187.5</v>
      </c>
      <c r="F71" s="52">
        <f>SUM(E68:E71)</f>
        <v>123464.125</v>
      </c>
      <c r="G71" s="59"/>
    </row>
    <row r="72" spans="1:7" ht="12.75">
      <c r="A72" s="29"/>
      <c r="B72" s="52">
        <f t="shared" si="6"/>
        <v>10500000</v>
      </c>
      <c r="C72" s="35">
        <v>0.011</v>
      </c>
      <c r="D72" s="54">
        <v>90</v>
      </c>
      <c r="E72" s="44">
        <f t="shared" si="5"/>
        <v>28875</v>
      </c>
      <c r="F72" s="52"/>
      <c r="G72" s="59">
        <v>2016</v>
      </c>
    </row>
    <row r="73" spans="1:7" ht="12.75">
      <c r="A73" s="29"/>
      <c r="B73" s="52">
        <f t="shared" si="6"/>
        <v>10125000</v>
      </c>
      <c r="C73" s="35">
        <v>0.012</v>
      </c>
      <c r="D73" s="54">
        <v>90</v>
      </c>
      <c r="E73" s="44">
        <f t="shared" si="5"/>
        <v>30375</v>
      </c>
      <c r="F73" s="52"/>
      <c r="G73" s="59"/>
    </row>
    <row r="74" spans="1:7" ht="12.75">
      <c r="A74" s="29"/>
      <c r="B74" s="52">
        <f t="shared" si="6"/>
        <v>9750000</v>
      </c>
      <c r="C74" s="35">
        <v>0.013</v>
      </c>
      <c r="D74" s="54">
        <v>90</v>
      </c>
      <c r="E74" s="44">
        <f t="shared" si="5"/>
        <v>31687.5</v>
      </c>
      <c r="F74" s="52"/>
      <c r="G74" s="59"/>
    </row>
    <row r="75" spans="1:7" ht="12.75">
      <c r="A75" s="29"/>
      <c r="B75" s="52">
        <f t="shared" si="6"/>
        <v>9375000</v>
      </c>
      <c r="C75" s="35">
        <v>0.014</v>
      </c>
      <c r="D75" s="54">
        <v>90</v>
      </c>
      <c r="E75" s="44">
        <f t="shared" si="5"/>
        <v>32812.5</v>
      </c>
      <c r="F75" s="52">
        <f>SUM(E72:E75)</f>
        <v>123750</v>
      </c>
      <c r="G75" s="59"/>
    </row>
    <row r="76" spans="1:7" ht="12.75">
      <c r="A76" s="29"/>
      <c r="B76" s="52">
        <f t="shared" si="6"/>
        <v>9000000</v>
      </c>
      <c r="C76" s="35">
        <v>0.015</v>
      </c>
      <c r="D76" s="54">
        <v>90</v>
      </c>
      <c r="E76" s="44">
        <f t="shared" si="5"/>
        <v>33750</v>
      </c>
      <c r="F76" s="52"/>
      <c r="G76" s="59">
        <v>2017</v>
      </c>
    </row>
    <row r="77" spans="1:7" ht="12.75">
      <c r="A77" s="29"/>
      <c r="B77" s="52">
        <f t="shared" si="6"/>
        <v>8625000</v>
      </c>
      <c r="C77" s="35">
        <v>0.016</v>
      </c>
      <c r="D77" s="54">
        <v>90</v>
      </c>
      <c r="E77" s="44">
        <f t="shared" si="5"/>
        <v>34500</v>
      </c>
      <c r="F77" s="52"/>
      <c r="G77" s="59"/>
    </row>
    <row r="78" spans="1:7" ht="12.75">
      <c r="A78" s="29"/>
      <c r="B78" s="52">
        <f t="shared" si="6"/>
        <v>8250000</v>
      </c>
      <c r="C78" s="35">
        <v>0.017</v>
      </c>
      <c r="D78" s="54">
        <v>90</v>
      </c>
      <c r="E78" s="44">
        <f t="shared" si="5"/>
        <v>35062.5</v>
      </c>
      <c r="F78" s="52"/>
      <c r="G78" s="59"/>
    </row>
    <row r="79" spans="1:7" ht="12.75">
      <c r="A79" s="29"/>
      <c r="B79" s="52">
        <f t="shared" si="6"/>
        <v>7875000</v>
      </c>
      <c r="C79" s="35">
        <v>0.018</v>
      </c>
      <c r="D79" s="54">
        <v>90</v>
      </c>
      <c r="E79" s="44">
        <f t="shared" si="5"/>
        <v>35437.5</v>
      </c>
      <c r="F79" s="52">
        <f>SUM(E76:E79)</f>
        <v>138750</v>
      </c>
      <c r="G79" s="59"/>
    </row>
    <row r="80" spans="1:7" ht="12.75">
      <c r="A80" s="29"/>
      <c r="B80" s="52">
        <f t="shared" si="6"/>
        <v>7500000</v>
      </c>
      <c r="C80" s="35">
        <v>0.019</v>
      </c>
      <c r="D80" s="54">
        <v>90</v>
      </c>
      <c r="E80" s="44">
        <f t="shared" si="5"/>
        <v>35625</v>
      </c>
      <c r="F80" s="52"/>
      <c r="G80" s="59">
        <v>2018</v>
      </c>
    </row>
    <row r="81" spans="1:7" ht="12.75">
      <c r="A81" s="29"/>
      <c r="B81" s="52">
        <f t="shared" si="6"/>
        <v>7125000</v>
      </c>
      <c r="C81" s="35">
        <v>0.02</v>
      </c>
      <c r="D81" s="54">
        <v>90</v>
      </c>
      <c r="E81" s="44">
        <f t="shared" si="5"/>
        <v>35625</v>
      </c>
      <c r="F81" s="52"/>
      <c r="G81" s="59"/>
    </row>
    <row r="82" spans="1:7" ht="12.75">
      <c r="A82" s="29"/>
      <c r="B82" s="52">
        <f t="shared" si="6"/>
        <v>6750000</v>
      </c>
      <c r="C82" s="35">
        <v>0.021</v>
      </c>
      <c r="D82" s="54">
        <v>90</v>
      </c>
      <c r="E82" s="44">
        <f t="shared" si="5"/>
        <v>35437.5</v>
      </c>
      <c r="F82" s="52"/>
      <c r="G82" s="59"/>
    </row>
    <row r="83" spans="1:7" ht="12.75">
      <c r="A83" s="29"/>
      <c r="B83" s="52">
        <f t="shared" si="6"/>
        <v>6375000</v>
      </c>
      <c r="C83" s="35">
        <v>0.022</v>
      </c>
      <c r="D83" s="54">
        <v>90</v>
      </c>
      <c r="E83" s="44">
        <f t="shared" si="5"/>
        <v>35062.5</v>
      </c>
      <c r="F83" s="52">
        <f>SUM(E80:E83)</f>
        <v>141750</v>
      </c>
      <c r="G83" s="59"/>
    </row>
    <row r="84" spans="1:7" ht="12.75">
      <c r="A84" s="29"/>
      <c r="B84" s="52">
        <f t="shared" si="6"/>
        <v>6000000</v>
      </c>
      <c r="C84" s="35">
        <v>0.022</v>
      </c>
      <c r="D84" s="54">
        <v>90</v>
      </c>
      <c r="E84" s="44">
        <f t="shared" si="5"/>
        <v>33000</v>
      </c>
      <c r="F84" s="61"/>
      <c r="G84" s="59">
        <v>2019</v>
      </c>
    </row>
    <row r="85" spans="1:7" ht="12.75">
      <c r="A85" s="29"/>
      <c r="B85" s="52">
        <f t="shared" si="6"/>
        <v>5625000</v>
      </c>
      <c r="C85" s="35">
        <v>0.022</v>
      </c>
      <c r="D85" s="54">
        <v>90</v>
      </c>
      <c r="E85" s="44">
        <f>B85*C85*D85/360</f>
        <v>30937.5</v>
      </c>
      <c r="F85" s="62"/>
      <c r="G85" s="59"/>
    </row>
    <row r="86" spans="1:7" ht="12.75">
      <c r="A86" s="29"/>
      <c r="B86" s="52">
        <f t="shared" si="6"/>
        <v>5250000</v>
      </c>
      <c r="C86" s="35">
        <v>0.022</v>
      </c>
      <c r="D86" s="54">
        <v>90</v>
      </c>
      <c r="E86" s="44">
        <f>B86*C86*D86/360</f>
        <v>28875</v>
      </c>
      <c r="F86" s="62"/>
      <c r="G86" s="59"/>
    </row>
    <row r="87" spans="1:7" ht="12.75">
      <c r="A87" s="29"/>
      <c r="B87" s="52">
        <f t="shared" si="6"/>
        <v>4875000</v>
      </c>
      <c r="C87" s="35">
        <v>0.022</v>
      </c>
      <c r="D87" s="54">
        <v>90</v>
      </c>
      <c r="E87" s="44">
        <f>B87*C87*D87/360</f>
        <v>26812.5</v>
      </c>
      <c r="F87" s="52">
        <f>SUM(E84:E87)</f>
        <v>119625</v>
      </c>
      <c r="G87" s="59"/>
    </row>
    <row r="88" spans="1:7" ht="12.75">
      <c r="A88" s="29"/>
      <c r="B88" s="52">
        <f t="shared" si="6"/>
        <v>4500000</v>
      </c>
      <c r="C88" s="35">
        <v>0.022</v>
      </c>
      <c r="D88" s="54">
        <v>90</v>
      </c>
      <c r="E88" s="44">
        <f aca="true" t="shared" si="7" ref="E88:E99">B88*C88*D88/360</f>
        <v>24750</v>
      </c>
      <c r="F88" s="61"/>
      <c r="G88" s="63">
        <v>2020</v>
      </c>
    </row>
    <row r="89" spans="1:7" ht="12.75">
      <c r="A89" s="29"/>
      <c r="B89" s="52">
        <f t="shared" si="6"/>
        <v>4125000</v>
      </c>
      <c r="C89" s="35">
        <v>0.022</v>
      </c>
      <c r="D89" s="54">
        <v>90</v>
      </c>
      <c r="E89" s="44">
        <f t="shared" si="7"/>
        <v>22687.5</v>
      </c>
      <c r="F89" s="64"/>
      <c r="G89" s="63"/>
    </row>
    <row r="90" spans="1:7" ht="12.75">
      <c r="A90" s="29"/>
      <c r="B90" s="52">
        <f t="shared" si="6"/>
        <v>3750000</v>
      </c>
      <c r="C90" s="35">
        <v>0.022</v>
      </c>
      <c r="D90" s="54">
        <v>90</v>
      </c>
      <c r="E90" s="44">
        <f t="shared" si="7"/>
        <v>20625</v>
      </c>
      <c r="F90" s="64"/>
      <c r="G90" s="63"/>
    </row>
    <row r="91" spans="1:7" ht="12.75">
      <c r="A91" s="29"/>
      <c r="B91" s="52">
        <f t="shared" si="6"/>
        <v>3375000</v>
      </c>
      <c r="C91" s="35">
        <v>0.022</v>
      </c>
      <c r="D91" s="54">
        <v>90</v>
      </c>
      <c r="E91" s="44">
        <f t="shared" si="7"/>
        <v>18562.5</v>
      </c>
      <c r="F91" s="52">
        <f>SUM(E88:E91)</f>
        <v>86625</v>
      </c>
      <c r="G91" s="63"/>
    </row>
    <row r="92" spans="1:7" ht="12.75">
      <c r="A92" s="29"/>
      <c r="B92" s="52">
        <f t="shared" si="6"/>
        <v>3000000</v>
      </c>
      <c r="C92" s="35">
        <v>0.022</v>
      </c>
      <c r="D92" s="54">
        <v>90</v>
      </c>
      <c r="E92" s="44">
        <f t="shared" si="7"/>
        <v>16500</v>
      </c>
      <c r="F92" s="61"/>
      <c r="G92" s="63">
        <v>2021</v>
      </c>
    </row>
    <row r="93" spans="1:7" ht="12.75">
      <c r="A93" s="29"/>
      <c r="B93" s="52">
        <f t="shared" si="6"/>
        <v>2625000</v>
      </c>
      <c r="C93" s="35">
        <v>0.022</v>
      </c>
      <c r="D93" s="54">
        <v>90</v>
      </c>
      <c r="E93" s="44">
        <f t="shared" si="7"/>
        <v>14437.5</v>
      </c>
      <c r="F93" s="64"/>
      <c r="G93" s="63"/>
    </row>
    <row r="94" spans="1:7" ht="12.75">
      <c r="A94" s="29"/>
      <c r="B94" s="52">
        <f t="shared" si="6"/>
        <v>2250000</v>
      </c>
      <c r="C94" s="35">
        <v>0.022</v>
      </c>
      <c r="D94" s="54">
        <v>90</v>
      </c>
      <c r="E94" s="44">
        <f t="shared" si="7"/>
        <v>12375</v>
      </c>
      <c r="F94" s="64"/>
      <c r="G94" s="63"/>
    </row>
    <row r="95" spans="1:7" ht="12.75">
      <c r="A95" s="29"/>
      <c r="B95" s="52">
        <f t="shared" si="6"/>
        <v>1875000</v>
      </c>
      <c r="C95" s="35">
        <v>0.022</v>
      </c>
      <c r="D95" s="54">
        <v>90</v>
      </c>
      <c r="E95" s="44">
        <f t="shared" si="7"/>
        <v>10312.5</v>
      </c>
      <c r="F95" s="52">
        <f>SUM(E92:E95)</f>
        <v>53625</v>
      </c>
      <c r="G95" s="63"/>
    </row>
    <row r="96" spans="1:7" ht="12.75">
      <c r="A96" s="29"/>
      <c r="B96" s="52">
        <f t="shared" si="6"/>
        <v>1500000</v>
      </c>
      <c r="C96" s="35">
        <v>0.022</v>
      </c>
      <c r="D96" s="54">
        <v>90</v>
      </c>
      <c r="E96" s="44">
        <f t="shared" si="7"/>
        <v>8250</v>
      </c>
      <c r="F96" s="61"/>
      <c r="G96" s="63">
        <v>2022</v>
      </c>
    </row>
    <row r="97" spans="1:7" ht="12.75">
      <c r="A97" s="29"/>
      <c r="B97" s="52">
        <f t="shared" si="6"/>
        <v>1125000</v>
      </c>
      <c r="C97" s="35">
        <v>0.022</v>
      </c>
      <c r="D97" s="54">
        <v>90</v>
      </c>
      <c r="E97" s="44">
        <f t="shared" si="7"/>
        <v>6187.5</v>
      </c>
      <c r="F97" s="64"/>
      <c r="G97" s="63"/>
    </row>
    <row r="98" spans="1:7" ht="12.75">
      <c r="A98" s="29"/>
      <c r="B98" s="52">
        <f t="shared" si="6"/>
        <v>750000</v>
      </c>
      <c r="C98" s="35">
        <v>0.022</v>
      </c>
      <c r="D98" s="54">
        <v>90</v>
      </c>
      <c r="E98" s="44">
        <f t="shared" si="7"/>
        <v>4125</v>
      </c>
      <c r="F98" s="64"/>
      <c r="G98" s="63"/>
    </row>
    <row r="99" spans="1:7" ht="12.75">
      <c r="A99" s="29"/>
      <c r="B99" s="52">
        <f t="shared" si="6"/>
        <v>375000</v>
      </c>
      <c r="C99" s="35">
        <v>0.022</v>
      </c>
      <c r="D99" s="54">
        <v>90</v>
      </c>
      <c r="E99" s="44">
        <f t="shared" si="7"/>
        <v>2062.5</v>
      </c>
      <c r="F99" s="52">
        <f>SUM(E96:E99)</f>
        <v>20625</v>
      </c>
      <c r="G99" s="63"/>
    </row>
    <row r="100" spans="1:7" ht="13.5" thickBot="1">
      <c r="A100" s="36"/>
      <c r="B100" s="65">
        <f t="shared" si="6"/>
        <v>0</v>
      </c>
      <c r="C100" s="45"/>
      <c r="D100" s="46"/>
      <c r="E100" s="66"/>
      <c r="F100" s="67"/>
      <c r="G100" s="68"/>
    </row>
    <row r="101" ht="13.5" thickBot="1">
      <c r="A101" s="29"/>
    </row>
    <row r="102" spans="1:7" ht="12.75">
      <c r="A102" s="23" t="s">
        <v>12</v>
      </c>
      <c r="B102" s="24" t="s">
        <v>6</v>
      </c>
      <c r="C102" s="25"/>
      <c r="D102" s="24"/>
      <c r="E102" s="26" t="s">
        <v>32</v>
      </c>
      <c r="F102" s="24" t="s">
        <v>33</v>
      </c>
      <c r="G102" s="27" t="s">
        <v>7</v>
      </c>
    </row>
    <row r="103" spans="1:7" ht="12.75">
      <c r="A103" s="87"/>
      <c r="B103" s="52">
        <v>10000000</v>
      </c>
      <c r="C103" s="34"/>
      <c r="D103" s="54"/>
      <c r="E103" s="53"/>
      <c r="F103" s="52"/>
      <c r="G103" s="59">
        <v>2015</v>
      </c>
    </row>
    <row r="104" spans="1:7" ht="12.75">
      <c r="A104" s="60" t="s">
        <v>15</v>
      </c>
      <c r="B104" s="52">
        <f>B103-476200</f>
        <v>9523800</v>
      </c>
      <c r="C104" s="34">
        <v>0.0116</v>
      </c>
      <c r="D104" s="54">
        <v>90</v>
      </c>
      <c r="E104" s="53">
        <f aca="true" t="shared" si="8" ref="E104:E119">B104*C104*D104/360</f>
        <v>27619.019999999997</v>
      </c>
      <c r="F104" s="52"/>
      <c r="G104" s="59"/>
    </row>
    <row r="105" spans="1:7" ht="12.75">
      <c r="A105" s="33" t="s">
        <v>17</v>
      </c>
      <c r="B105" s="52">
        <f>B104-476200</f>
        <v>9047600</v>
      </c>
      <c r="C105" s="34">
        <v>0.0116</v>
      </c>
      <c r="D105" s="54">
        <v>90</v>
      </c>
      <c r="E105" s="53">
        <f t="shared" si="8"/>
        <v>26238.039999999997</v>
      </c>
      <c r="F105" s="52">
        <f>SUM(E103:E105)</f>
        <v>53857.06</v>
      </c>
      <c r="G105" s="59"/>
    </row>
    <row r="106" spans="1:7" ht="12.75">
      <c r="A106" s="29"/>
      <c r="B106" s="52">
        <f aca="true" t="shared" si="9" ref="B106:B120">B105-476200</f>
        <v>8571400</v>
      </c>
      <c r="C106" s="34">
        <v>0.0116</v>
      </c>
      <c r="D106" s="54">
        <v>90</v>
      </c>
      <c r="E106" s="53">
        <f t="shared" si="8"/>
        <v>24857.059999999998</v>
      </c>
      <c r="F106" s="52"/>
      <c r="G106" s="59">
        <v>2016</v>
      </c>
    </row>
    <row r="107" spans="1:7" ht="12.75">
      <c r="A107" s="29"/>
      <c r="B107" s="52">
        <f t="shared" si="9"/>
        <v>8095200</v>
      </c>
      <c r="C107" s="34">
        <v>0.0116</v>
      </c>
      <c r="D107" s="54">
        <v>90</v>
      </c>
      <c r="E107" s="53">
        <f t="shared" si="8"/>
        <v>23476.079999999998</v>
      </c>
      <c r="F107" s="52"/>
      <c r="G107" s="59"/>
    </row>
    <row r="108" spans="1:7" ht="12.75">
      <c r="A108" s="29"/>
      <c r="B108" s="52">
        <f t="shared" si="9"/>
        <v>7619000</v>
      </c>
      <c r="C108" s="34">
        <v>0.0116</v>
      </c>
      <c r="D108" s="54">
        <v>90</v>
      </c>
      <c r="E108" s="53">
        <f t="shared" si="8"/>
        <v>22095.1</v>
      </c>
      <c r="F108" s="52"/>
      <c r="G108" s="59"/>
    </row>
    <row r="109" spans="1:7" ht="12.75">
      <c r="A109" s="29"/>
      <c r="B109" s="52">
        <f t="shared" si="9"/>
        <v>7142800</v>
      </c>
      <c r="C109" s="34">
        <v>0.0116</v>
      </c>
      <c r="D109" s="54">
        <v>90</v>
      </c>
      <c r="E109" s="53">
        <f t="shared" si="8"/>
        <v>20714.12</v>
      </c>
      <c r="F109" s="52">
        <f>SUM(E106:E109)</f>
        <v>91142.35999999999</v>
      </c>
      <c r="G109" s="59"/>
    </row>
    <row r="110" spans="1:7" ht="12.75">
      <c r="A110" s="29"/>
      <c r="B110" s="52">
        <f t="shared" si="9"/>
        <v>6666600</v>
      </c>
      <c r="C110" s="34">
        <v>0.0116</v>
      </c>
      <c r="D110" s="54">
        <v>90</v>
      </c>
      <c r="E110" s="53">
        <f t="shared" si="8"/>
        <v>19333.14</v>
      </c>
      <c r="F110" s="52"/>
      <c r="G110" s="59">
        <v>2017</v>
      </c>
    </row>
    <row r="111" spans="1:7" ht="12.75">
      <c r="A111" s="29"/>
      <c r="B111" s="52">
        <f t="shared" si="9"/>
        <v>6190400</v>
      </c>
      <c r="C111" s="34">
        <v>0.0116</v>
      </c>
      <c r="D111" s="54">
        <v>90</v>
      </c>
      <c r="E111" s="53">
        <f t="shared" si="8"/>
        <v>17952.16</v>
      </c>
      <c r="F111" s="52"/>
      <c r="G111" s="59"/>
    </row>
    <row r="112" spans="1:7" ht="12.75">
      <c r="A112" s="29"/>
      <c r="B112" s="52">
        <f t="shared" si="9"/>
        <v>5714200</v>
      </c>
      <c r="C112" s="34">
        <v>0.0116</v>
      </c>
      <c r="D112" s="54">
        <v>90</v>
      </c>
      <c r="E112" s="53">
        <f t="shared" si="8"/>
        <v>16571.18</v>
      </c>
      <c r="F112" s="52"/>
      <c r="G112" s="59"/>
    </row>
    <row r="113" spans="1:7" ht="12.75">
      <c r="A113" s="29"/>
      <c r="B113" s="52">
        <f t="shared" si="9"/>
        <v>5238000</v>
      </c>
      <c r="C113" s="34">
        <v>0.0116</v>
      </c>
      <c r="D113" s="54">
        <v>90</v>
      </c>
      <c r="E113" s="53">
        <f t="shared" si="8"/>
        <v>15190.2</v>
      </c>
      <c r="F113" s="52">
        <f>SUM(E110:E113)</f>
        <v>69046.68000000001</v>
      </c>
      <c r="G113" s="59"/>
    </row>
    <row r="114" spans="1:7" ht="12.75">
      <c r="A114" s="29"/>
      <c r="B114" s="52">
        <f t="shared" si="9"/>
        <v>4761800</v>
      </c>
      <c r="C114" s="34">
        <v>0.0116</v>
      </c>
      <c r="D114" s="54">
        <v>90</v>
      </c>
      <c r="E114" s="53">
        <f t="shared" si="8"/>
        <v>13809.220000000001</v>
      </c>
      <c r="F114" s="52"/>
      <c r="G114" s="59">
        <v>2018</v>
      </c>
    </row>
    <row r="115" spans="1:7" ht="12.75">
      <c r="A115" s="29"/>
      <c r="B115" s="52">
        <f t="shared" si="9"/>
        <v>4285600</v>
      </c>
      <c r="C115" s="34">
        <v>0.0116</v>
      </c>
      <c r="D115" s="54">
        <v>90</v>
      </c>
      <c r="E115" s="53">
        <f t="shared" si="8"/>
        <v>12428.240000000002</v>
      </c>
      <c r="F115" s="52"/>
      <c r="G115" s="59"/>
    </row>
    <row r="116" spans="1:7" ht="12.75">
      <c r="A116" s="29"/>
      <c r="B116" s="52">
        <f t="shared" si="9"/>
        <v>3809400</v>
      </c>
      <c r="C116" s="34">
        <v>0.0116</v>
      </c>
      <c r="D116" s="54">
        <v>90</v>
      </c>
      <c r="E116" s="53">
        <f t="shared" si="8"/>
        <v>11047.259999999998</v>
      </c>
      <c r="F116" s="52"/>
      <c r="G116" s="59"/>
    </row>
    <row r="117" spans="1:7" ht="12.75">
      <c r="A117" s="29"/>
      <c r="B117" s="52">
        <f t="shared" si="9"/>
        <v>3333200</v>
      </c>
      <c r="C117" s="34">
        <v>0.0116</v>
      </c>
      <c r="D117" s="54">
        <v>90</v>
      </c>
      <c r="E117" s="53">
        <f t="shared" si="8"/>
        <v>9666.279999999999</v>
      </c>
      <c r="F117" s="52">
        <f>SUM(E114:E117)</f>
        <v>46951</v>
      </c>
      <c r="G117" s="59"/>
    </row>
    <row r="118" spans="1:7" ht="12.75">
      <c r="A118" s="29"/>
      <c r="B118" s="52">
        <f t="shared" si="9"/>
        <v>2857000</v>
      </c>
      <c r="C118" s="34">
        <v>0.0116</v>
      </c>
      <c r="D118" s="54">
        <v>90</v>
      </c>
      <c r="E118" s="53">
        <f t="shared" si="8"/>
        <v>8285.3</v>
      </c>
      <c r="F118" s="52"/>
      <c r="G118" s="59">
        <v>2019</v>
      </c>
    </row>
    <row r="119" spans="1:7" ht="12.75">
      <c r="A119" s="29"/>
      <c r="B119" s="52">
        <f t="shared" si="9"/>
        <v>2380800</v>
      </c>
      <c r="C119" s="34">
        <v>0.0116</v>
      </c>
      <c r="D119" s="54">
        <v>90</v>
      </c>
      <c r="E119" s="53">
        <f t="shared" si="8"/>
        <v>6904.319999999999</v>
      </c>
      <c r="F119" s="61"/>
      <c r="G119" s="59"/>
    </row>
    <row r="120" spans="1:7" ht="12.75">
      <c r="A120" s="29"/>
      <c r="B120" s="52">
        <f t="shared" si="9"/>
        <v>1904600</v>
      </c>
      <c r="C120" s="34">
        <v>0.0116</v>
      </c>
      <c r="D120" s="54">
        <v>90</v>
      </c>
      <c r="E120" s="53">
        <f>B120*C120*D120/360</f>
        <v>5523.339999999999</v>
      </c>
      <c r="F120" s="62"/>
      <c r="G120" s="59"/>
    </row>
    <row r="121" spans="1:7" ht="12.75">
      <c r="A121" s="29"/>
      <c r="B121" s="52">
        <f>B120-476200</f>
        <v>1428400</v>
      </c>
      <c r="C121" s="34">
        <v>0.0116</v>
      </c>
      <c r="D121" s="54">
        <v>90</v>
      </c>
      <c r="E121" s="53">
        <f>B121*C121*D121/360</f>
        <v>4142.36</v>
      </c>
      <c r="F121" s="52">
        <f>SUM(E118:E121)</f>
        <v>24855.32</v>
      </c>
      <c r="G121" s="59"/>
    </row>
    <row r="122" spans="1:7" ht="12.75">
      <c r="A122" s="29"/>
      <c r="B122" s="52">
        <f>B121-476200</f>
        <v>952200</v>
      </c>
      <c r="C122" s="34">
        <v>0.0116</v>
      </c>
      <c r="D122" s="54">
        <v>90</v>
      </c>
      <c r="E122" s="53">
        <f>B122*C122*D122/360</f>
        <v>2761.3799999999997</v>
      </c>
      <c r="F122" s="52"/>
      <c r="G122" s="59">
        <v>2020</v>
      </c>
    </row>
    <row r="123" spans="1:7" ht="12.75">
      <c r="A123" s="29"/>
      <c r="B123" s="52">
        <f>B122-476200</f>
        <v>476000</v>
      </c>
      <c r="C123" s="34">
        <v>0.0116</v>
      </c>
      <c r="D123" s="54">
        <v>90</v>
      </c>
      <c r="E123" s="53">
        <f>B123*C123*D123/360</f>
        <v>1380.3999999999999</v>
      </c>
      <c r="F123" s="61"/>
      <c r="G123" s="63"/>
    </row>
    <row r="124" spans="1:7" ht="13.5" thickBot="1">
      <c r="A124" s="36"/>
      <c r="B124" s="65">
        <v>0</v>
      </c>
      <c r="C124" s="45"/>
      <c r="D124" s="69">
        <v>90</v>
      </c>
      <c r="E124" s="66">
        <f>B124*C124*D124/360</f>
        <v>0</v>
      </c>
      <c r="F124" s="67">
        <f>SUM(E122:E124)</f>
        <v>4141.78</v>
      </c>
      <c r="G124" s="6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Jakešová Miloslava</dc:creator>
  <cp:keywords/>
  <dc:description/>
  <cp:lastModifiedBy>jitka.karlickova</cp:lastModifiedBy>
  <cp:lastPrinted>2015-11-26T12:34:34Z</cp:lastPrinted>
  <dcterms:created xsi:type="dcterms:W3CDTF">2003-04-24T07:15:23Z</dcterms:created>
  <dcterms:modified xsi:type="dcterms:W3CDTF">2015-11-26T12:35:38Z</dcterms:modified>
  <cp:category/>
  <cp:version/>
  <cp:contentType/>
  <cp:contentStatus/>
</cp:coreProperties>
</file>