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monitoring - algoritmy" sheetId="1" r:id="rId1"/>
    <sheet name="výpočet" sheetId="2" r:id="rId2"/>
    <sheet name="dluhová služba za 2013" sheetId="3" r:id="rId3"/>
  </sheets>
  <definedNames/>
  <calcPr fullCalcOnLoad="1"/>
</workbook>
</file>

<file path=xl/sharedStrings.xml><?xml version="1.0" encoding="utf-8"?>
<sst xmlns="http://schemas.openxmlformats.org/spreadsheetml/2006/main" count="125" uniqueCount="85">
  <si>
    <t>Ukazatel</t>
  </si>
  <si>
    <t>Počet obyvatel</t>
  </si>
  <si>
    <t>Příjem celkem ( po konsolidaci )</t>
  </si>
  <si>
    <t>číslo</t>
  </si>
  <si>
    <t>sloupce</t>
  </si>
  <si>
    <t>Úroky</t>
  </si>
  <si>
    <t>RS - položka 5141</t>
  </si>
  <si>
    <t>Uhrazené splátky dluhopisů a půjček</t>
  </si>
  <si>
    <t>Dluhová služba celkem</t>
  </si>
  <si>
    <t>Stav na bankovních účtech</t>
  </si>
  <si>
    <t>Úvěry a komunální obligace</t>
  </si>
  <si>
    <t>Přijaté NFV a ostatní dluhy</t>
  </si>
  <si>
    <t>Zadluženost celkem</t>
  </si>
  <si>
    <t>Oběžná aktiva</t>
  </si>
  <si>
    <t>Krátkodobé závazky</t>
  </si>
  <si>
    <t>Celková likvidita</t>
  </si>
  <si>
    <t>ZŠ Nádraží</t>
  </si>
  <si>
    <t>ZŠ Plešivec</t>
  </si>
  <si>
    <t>ZŠ TGM</t>
  </si>
  <si>
    <t>ZŠ Linecká</t>
  </si>
  <si>
    <t>MŠ TGM</t>
  </si>
  <si>
    <t>MŠ Za soudem</t>
  </si>
  <si>
    <t>MŠ Vyšehrad</t>
  </si>
  <si>
    <t>MŠ Nádraží</t>
  </si>
  <si>
    <t>M.knihovna</t>
  </si>
  <si>
    <t>město ČK</t>
  </si>
  <si>
    <t>celkem</t>
  </si>
  <si>
    <t>v tis. Kč</t>
  </si>
  <si>
    <t>Ukazatel dluhové služby ( v % )</t>
  </si>
  <si>
    <t>ČESKÝ KRUMLOV</t>
  </si>
  <si>
    <t>MŠ Tavírna</t>
  </si>
  <si>
    <t>MŠ Plešivec 279 I.</t>
  </si>
  <si>
    <t>MŠ Plešivec 391-II.</t>
  </si>
  <si>
    <t>ČSÚ</t>
  </si>
  <si>
    <t>Aktiva celkem</t>
  </si>
  <si>
    <t>Součet sloupců 3 a 4</t>
  </si>
  <si>
    <t>Součet sloupců 10 a 11</t>
  </si>
  <si>
    <t>Ukazatel Dluhové služby (v %)</t>
  </si>
  <si>
    <t>Podíl sloupce 5 a 2</t>
  </si>
  <si>
    <t>Podíl sloupce 16 a 17</t>
  </si>
  <si>
    <t>Podíl sloupce 8 a 7</t>
  </si>
  <si>
    <t>Podíl sloupce 12 a 8</t>
  </si>
  <si>
    <t>Zdroj údajů</t>
  </si>
  <si>
    <t>Poznámka</t>
  </si>
  <si>
    <t>Příloha č. 1</t>
  </si>
  <si>
    <t>Číslo sloupce (viz Příloha č. 2)</t>
  </si>
  <si>
    <t>Uhrazené splátky dluhopisů a půjčených prostředků</t>
  </si>
  <si>
    <t>Příjem celkem                (po konsolidaci)</t>
  </si>
  <si>
    <t>Součet výkazů za vlastní obec a jí zřízené PO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</si>
  <si>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</si>
  <si>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</si>
  <si>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</si>
  <si>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</si>
  <si>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</si>
  <si>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</si>
  <si>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PNFV - přijatá návratná finanční výpomoc</t>
  </si>
  <si>
    <t>Podíl zadluženosti na cizích zdrojích (v %)</t>
  </si>
  <si>
    <t>B.</t>
  </si>
  <si>
    <t xml:space="preserve"> - údaje v tisících Kč</t>
  </si>
  <si>
    <t>Konsolidace provedena dle vyhlášky Ministerstva financí č. 449/2009 Sb.      RS - rozpočtová skladba</t>
  </si>
  <si>
    <t>Podíl cizích zdrojů k celkovým aktivům (v %)</t>
  </si>
  <si>
    <t>Počet obyvatel obce</t>
  </si>
  <si>
    <t>SÚ - syntetický účet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</si>
  <si>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</si>
  <si>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</si>
  <si>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</si>
  <si>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</si>
  <si>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</si>
  <si>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RS - položky 8112, 8122, 8212, 8222, 8114, 8124, 8214, 8224</t>
  </si>
  <si>
    <t>PO - příspěvková organizace</t>
  </si>
  <si>
    <t>RS - Třída 1+2+3+4 (po konsolidaci)</t>
  </si>
  <si>
    <t>SÚ 281, 282, 283, 451, 453 (u obcí) + SÚ 281, 451 (u PO)</t>
  </si>
  <si>
    <t>SÚ 289, 322, 326, 362, 452, 456, 457 (u obcí) + SÚ 289, 326, 452 (u PO)</t>
  </si>
  <si>
    <t>D. III.</t>
  </si>
  <si>
    <t>Účetní výkaz - Rozvaha, sloupec "BĚŽNÉ OBDOBÍ - BRUTTO"</t>
  </si>
  <si>
    <t>8-leté saldo</t>
  </si>
  <si>
    <t>ř. 4440 (část IV. výkazu)</t>
  </si>
  <si>
    <t>součet výsledků od počátku roku za posledních 8 let</t>
  </si>
  <si>
    <t xml:space="preserve">Cizí zdroje </t>
  </si>
  <si>
    <t>Podíl cizích zdrojů k celk.aktivům ( v% )</t>
  </si>
  <si>
    <t>Podíl zadluženosti na cizích zdrojích ( v % )</t>
  </si>
  <si>
    <t>8 - leté saldo</t>
  </si>
  <si>
    <t>Počet obyvatel obce ( trvale bydlících )</t>
  </si>
  <si>
    <t>Podíl cizích zdrojů  k celk.aktivům ( v % )</t>
  </si>
  <si>
    <t>MONITORING DLUHOVÉ SLUŽBY - k 31.12.2014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</si>
</sst>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17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9" fontId="2" fillId="0" borderId="11" xfId="48" applyFont="1" applyBorder="1" applyAlignment="1">
      <alignment/>
    </xf>
    <xf numFmtId="0" fontId="4" fillId="7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4" fontId="8" fillId="17" borderId="11" xfId="0" applyNumberFormat="1" applyFont="1" applyFill="1" applyBorder="1" applyAlignment="1">
      <alignment/>
    </xf>
    <xf numFmtId="9" fontId="8" fillId="0" borderId="11" xfId="48" applyFont="1" applyBorder="1" applyAlignment="1">
      <alignment/>
    </xf>
    <xf numFmtId="9" fontId="8" fillId="17" borderId="11" xfId="48" applyFont="1" applyFill="1" applyBorder="1" applyAlignment="1">
      <alignment/>
    </xf>
    <xf numFmtId="9" fontId="7" fillId="0" borderId="11" xfId="48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10" fillId="17" borderId="11" xfId="0" applyNumberFormat="1" applyFont="1" applyFill="1" applyBorder="1" applyAlignment="1">
      <alignment/>
    </xf>
    <xf numFmtId="4" fontId="8" fillId="17" borderId="11" xfId="48" applyNumberFormat="1" applyFont="1" applyFill="1" applyBorder="1" applyAlignment="1">
      <alignment/>
    </xf>
    <xf numFmtId="9" fontId="4" fillId="0" borderId="11" xfId="48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7" borderId="11" xfId="0" applyFont="1" applyFill="1" applyBorder="1" applyAlignment="1">
      <alignment horizontal="center"/>
    </xf>
    <xf numFmtId="3" fontId="8" fillId="17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0" fillId="0" borderId="22" xfId="0" applyFont="1" applyBorder="1" applyAlignment="1">
      <alignment horizontal="center" wrapText="1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0" fillId="0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24" borderId="31" xfId="0" applyFont="1" applyFill="1" applyBorder="1" applyAlignment="1">
      <alignment horizontal="left" wrapText="1"/>
    </xf>
    <xf numFmtId="0" fontId="0" fillId="24" borderId="31" xfId="0" applyFont="1" applyFill="1" applyBorder="1" applyAlignment="1">
      <alignment/>
    </xf>
    <xf numFmtId="0" fontId="0" fillId="24" borderId="31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2" fillId="0" borderId="11" xfId="48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10" fontId="4" fillId="0" borderId="10" xfId="48" applyNumberFormat="1" applyFont="1" applyBorder="1" applyAlignment="1">
      <alignment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16" sqref="C16"/>
    </sheetView>
  </sheetViews>
  <sheetFormatPr defaultColWidth="9.140625" defaultRowHeight="12.75"/>
  <cols>
    <col min="1" max="1" width="7.7109375" style="0" customWidth="1"/>
    <col min="2" max="2" width="33.57421875" style="0" customWidth="1"/>
    <col min="3" max="3" width="26.57421875" style="0" customWidth="1"/>
    <col min="4" max="4" width="23.421875" style="0" customWidth="1"/>
    <col min="5" max="5" width="24.421875" style="0" customWidth="1"/>
    <col min="6" max="6" width="48.57421875" style="0" customWidth="1"/>
  </cols>
  <sheetData>
    <row r="1" spans="3:6" ht="15.75">
      <c r="C1" s="86" t="s">
        <v>65</v>
      </c>
      <c r="D1" s="86"/>
      <c r="E1" s="86"/>
      <c r="F1" s="53" t="s">
        <v>44</v>
      </c>
    </row>
    <row r="2" spans="2:6" ht="13.5" thickBot="1">
      <c r="B2" s="54"/>
      <c r="C2" s="87" t="s">
        <v>58</v>
      </c>
      <c r="D2" s="87"/>
      <c r="E2" s="87"/>
      <c r="F2" s="54"/>
    </row>
    <row r="3" spans="1:6" ht="64.5" thickBot="1">
      <c r="A3" s="55" t="s">
        <v>45</v>
      </c>
      <c r="B3" s="56" t="s">
        <v>0</v>
      </c>
      <c r="C3" s="83" t="s">
        <v>42</v>
      </c>
      <c r="D3" s="84"/>
      <c r="E3" s="85"/>
      <c r="F3" s="57" t="s">
        <v>43</v>
      </c>
    </row>
    <row r="4" spans="1:6" ht="12.75">
      <c r="A4" s="58">
        <v>1</v>
      </c>
      <c r="B4" s="59" t="s">
        <v>61</v>
      </c>
      <c r="C4" s="59" t="s">
        <v>33</v>
      </c>
      <c r="D4" s="59"/>
      <c r="E4" s="60"/>
      <c r="F4" s="61"/>
    </row>
    <row r="5" spans="1:6" ht="25.5">
      <c r="A5" s="62">
        <v>2</v>
      </c>
      <c r="B5" s="63" t="s">
        <v>47</v>
      </c>
      <c r="C5" s="64" t="s">
        <v>64</v>
      </c>
      <c r="D5" s="65"/>
      <c r="E5" s="64" t="s">
        <v>70</v>
      </c>
      <c r="F5" s="66" t="s">
        <v>59</v>
      </c>
    </row>
    <row r="6" spans="1:6" ht="12.75">
      <c r="A6" s="62">
        <v>3</v>
      </c>
      <c r="B6" s="67" t="s">
        <v>5</v>
      </c>
      <c r="C6" s="64" t="s">
        <v>64</v>
      </c>
      <c r="D6" s="65"/>
      <c r="E6" s="64" t="s">
        <v>6</v>
      </c>
      <c r="F6" s="68"/>
    </row>
    <row r="7" spans="1:6" ht="38.25">
      <c r="A7" s="62">
        <v>4</v>
      </c>
      <c r="B7" s="63" t="s">
        <v>46</v>
      </c>
      <c r="C7" s="69" t="s">
        <v>64</v>
      </c>
      <c r="D7" s="70"/>
      <c r="E7" s="63" t="s">
        <v>68</v>
      </c>
      <c r="F7" s="68"/>
    </row>
    <row r="8" spans="1:6" ht="12.75">
      <c r="A8" s="62">
        <v>5</v>
      </c>
      <c r="B8" s="71" t="s">
        <v>8</v>
      </c>
      <c r="C8" s="69" t="s">
        <v>35</v>
      </c>
      <c r="D8" s="72"/>
      <c r="E8" s="69"/>
      <c r="F8" s="68"/>
    </row>
    <row r="9" spans="1:6" ht="12.75">
      <c r="A9" s="62">
        <v>6</v>
      </c>
      <c r="B9" s="63" t="s">
        <v>37</v>
      </c>
      <c r="C9" s="69" t="s">
        <v>38</v>
      </c>
      <c r="D9" s="72"/>
      <c r="E9" s="69"/>
      <c r="F9" s="68"/>
    </row>
    <row r="10" spans="1:6" ht="38.25">
      <c r="A10" s="62">
        <v>7</v>
      </c>
      <c r="B10" s="71" t="s">
        <v>34</v>
      </c>
      <c r="C10" s="63" t="s">
        <v>74</v>
      </c>
      <c r="D10" s="72" t="s">
        <v>51</v>
      </c>
      <c r="E10" s="70" t="s">
        <v>48</v>
      </c>
      <c r="F10" s="68" t="s">
        <v>69</v>
      </c>
    </row>
    <row r="11" spans="1:6" ht="25.5">
      <c r="A11" s="62">
        <v>8</v>
      </c>
      <c r="B11" s="71" t="s">
        <v>49</v>
      </c>
      <c r="C11" s="63" t="s">
        <v>66</v>
      </c>
      <c r="D11" s="72" t="s">
        <v>50</v>
      </c>
      <c r="E11" s="70" t="s">
        <v>48</v>
      </c>
      <c r="F11" s="68"/>
    </row>
    <row r="12" spans="1:6" ht="38.25">
      <c r="A12" s="62">
        <v>9</v>
      </c>
      <c r="B12" s="70" t="s">
        <v>63</v>
      </c>
      <c r="C12" s="63" t="s">
        <v>74</v>
      </c>
      <c r="D12" s="70" t="s">
        <v>52</v>
      </c>
      <c r="E12" s="70" t="s">
        <v>48</v>
      </c>
      <c r="F12" s="68" t="s">
        <v>62</v>
      </c>
    </row>
    <row r="13" spans="1:6" ht="38.25">
      <c r="A13" s="62">
        <v>10</v>
      </c>
      <c r="B13" s="70" t="s">
        <v>53</v>
      </c>
      <c r="C13" s="63" t="s">
        <v>66</v>
      </c>
      <c r="D13" s="70" t="s">
        <v>71</v>
      </c>
      <c r="E13" s="70" t="s">
        <v>48</v>
      </c>
      <c r="F13" s="68"/>
    </row>
    <row r="14" spans="1:6" ht="38.25">
      <c r="A14" s="62">
        <v>11</v>
      </c>
      <c r="B14" s="70" t="s">
        <v>54</v>
      </c>
      <c r="C14" s="63" t="s">
        <v>66</v>
      </c>
      <c r="D14" s="70" t="s">
        <v>72</v>
      </c>
      <c r="E14" s="70" t="s">
        <v>48</v>
      </c>
      <c r="F14" s="68" t="s">
        <v>55</v>
      </c>
    </row>
    <row r="15" spans="1:6" ht="12.75">
      <c r="A15" s="62">
        <v>12</v>
      </c>
      <c r="B15" s="70" t="s">
        <v>12</v>
      </c>
      <c r="C15" s="69" t="s">
        <v>36</v>
      </c>
      <c r="D15" s="72"/>
      <c r="E15" s="69"/>
      <c r="F15" s="68"/>
    </row>
    <row r="16" spans="1:6" ht="25.5">
      <c r="A16" s="62">
        <v>13</v>
      </c>
      <c r="B16" s="70" t="s">
        <v>60</v>
      </c>
      <c r="C16" s="69" t="s">
        <v>40</v>
      </c>
      <c r="D16" s="72"/>
      <c r="E16" s="69"/>
      <c r="F16" s="68"/>
    </row>
    <row r="17" spans="1:6" ht="25.5">
      <c r="A17" s="62">
        <v>14</v>
      </c>
      <c r="B17" s="70" t="s">
        <v>56</v>
      </c>
      <c r="C17" s="69" t="s">
        <v>41</v>
      </c>
      <c r="D17" s="72"/>
      <c r="E17" s="69"/>
      <c r="F17" s="68"/>
    </row>
    <row r="18" spans="1:6" ht="25.5">
      <c r="A18" s="62">
        <v>15</v>
      </c>
      <c r="B18" s="70" t="s">
        <v>75</v>
      </c>
      <c r="C18" s="69" t="s">
        <v>64</v>
      </c>
      <c r="D18" s="63" t="s">
        <v>76</v>
      </c>
      <c r="E18" s="63" t="s">
        <v>77</v>
      </c>
      <c r="F18" s="73"/>
    </row>
    <row r="19" spans="1:6" ht="38.25">
      <c r="A19" s="62">
        <v>16</v>
      </c>
      <c r="B19" s="70" t="s">
        <v>13</v>
      </c>
      <c r="C19" s="63" t="s">
        <v>67</v>
      </c>
      <c r="D19" s="72" t="s">
        <v>57</v>
      </c>
      <c r="E19" s="70" t="s">
        <v>48</v>
      </c>
      <c r="F19" s="68"/>
    </row>
    <row r="20" spans="1:6" ht="25.5">
      <c r="A20" s="62">
        <v>17</v>
      </c>
      <c r="B20" s="70" t="s">
        <v>14</v>
      </c>
      <c r="C20" s="63" t="s">
        <v>66</v>
      </c>
      <c r="D20" s="72" t="s">
        <v>73</v>
      </c>
      <c r="E20" s="70" t="s">
        <v>48</v>
      </c>
      <c r="F20" s="68"/>
    </row>
    <row r="21" spans="1:6" ht="13.5" thickBot="1">
      <c r="A21" s="74">
        <v>18</v>
      </c>
      <c r="B21" s="75" t="s">
        <v>15</v>
      </c>
      <c r="C21" s="76" t="s">
        <v>39</v>
      </c>
      <c r="D21" s="77"/>
      <c r="E21" s="78"/>
      <c r="F21" s="79"/>
    </row>
    <row r="22" spans="1:6" ht="12.75">
      <c r="A22" s="52"/>
      <c r="B22" s="18"/>
      <c r="C22" s="18"/>
      <c r="D22" s="18"/>
      <c r="E22" s="18"/>
      <c r="F22" s="18"/>
    </row>
    <row r="23" spans="1:6" ht="12.75">
      <c r="A23" s="52"/>
      <c r="B23" s="18"/>
      <c r="C23" s="18"/>
      <c r="D23" s="18"/>
      <c r="E23" s="18"/>
      <c r="F23" s="18"/>
    </row>
    <row r="24" spans="1:6" ht="12.75">
      <c r="A24" s="1"/>
      <c r="B24" s="1"/>
      <c r="C24" s="1"/>
      <c r="D24" s="1"/>
      <c r="E24" s="1"/>
      <c r="F24" s="1"/>
    </row>
  </sheetData>
  <sheetProtection/>
  <mergeCells count="3">
    <mergeCell ref="C3:E3"/>
    <mergeCell ref="C1:E1"/>
    <mergeCell ref="C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O35" sqref="O35"/>
    </sheetView>
  </sheetViews>
  <sheetFormatPr defaultColWidth="9.140625" defaultRowHeight="12.75"/>
  <cols>
    <col min="1" max="1" width="3.28125" style="0" customWidth="1"/>
    <col min="2" max="2" width="31.28125" style="0" customWidth="1"/>
    <col min="3" max="3" width="13.421875" style="0" bestFit="1" customWidth="1"/>
    <col min="4" max="4" width="9.28125" style="0" customWidth="1"/>
    <col min="5" max="5" width="10.140625" style="0" customWidth="1"/>
    <col min="6" max="6" width="8.57421875" style="0" customWidth="1"/>
    <col min="7" max="7" width="9.7109375" style="0" customWidth="1"/>
    <col min="8" max="8" width="8.57421875" style="0" customWidth="1"/>
    <col min="9" max="9" width="12.28125" style="0" customWidth="1"/>
    <col min="10" max="10" width="14.28125" style="0" customWidth="1"/>
    <col min="11" max="11" width="11.28125" style="0" customWidth="1"/>
    <col min="12" max="12" width="9.8515625" style="0" customWidth="1"/>
    <col min="13" max="13" width="14.28125" style="0" customWidth="1"/>
    <col min="14" max="14" width="11.421875" style="0" customWidth="1"/>
    <col min="15" max="15" width="11.00390625" style="0" customWidth="1"/>
    <col min="16" max="16" width="11.8515625" style="0" customWidth="1"/>
  </cols>
  <sheetData>
    <row r="1" ht="15.75">
      <c r="B1" s="2" t="s">
        <v>84</v>
      </c>
    </row>
    <row r="3" spans="1:6" ht="12.75">
      <c r="A3" s="1"/>
      <c r="B3" s="1"/>
      <c r="C3" s="1"/>
      <c r="D3" s="1"/>
      <c r="E3" s="1"/>
      <c r="F3" s="1"/>
    </row>
    <row r="4" spans="1:16" ht="12.75">
      <c r="A4" s="1"/>
      <c r="B4" s="13" t="s">
        <v>0</v>
      </c>
      <c r="C4" s="50" t="s">
        <v>25</v>
      </c>
      <c r="D4" s="50" t="s">
        <v>16</v>
      </c>
      <c r="E4" s="50" t="s">
        <v>17</v>
      </c>
      <c r="F4" s="50" t="s">
        <v>18</v>
      </c>
      <c r="G4" s="50" t="s">
        <v>19</v>
      </c>
      <c r="H4" s="50" t="s">
        <v>20</v>
      </c>
      <c r="I4" s="50" t="s">
        <v>21</v>
      </c>
      <c r="J4" s="50" t="s">
        <v>31</v>
      </c>
      <c r="K4" s="50" t="s">
        <v>22</v>
      </c>
      <c r="L4" s="50" t="s">
        <v>23</v>
      </c>
      <c r="M4" s="50" t="s">
        <v>32</v>
      </c>
      <c r="N4" s="50" t="s">
        <v>30</v>
      </c>
      <c r="O4" s="50" t="s">
        <v>24</v>
      </c>
      <c r="P4" s="9" t="s">
        <v>26</v>
      </c>
    </row>
    <row r="5" spans="1:16" ht="12.75">
      <c r="A5" s="14">
        <v>1</v>
      </c>
      <c r="B5" s="10" t="s">
        <v>82</v>
      </c>
      <c r="C5" s="47">
        <v>12970</v>
      </c>
      <c r="D5" s="47">
        <f>SUM(C5)</f>
        <v>12970</v>
      </c>
      <c r="E5" s="47">
        <f>SUM(D5)</f>
        <v>12970</v>
      </c>
      <c r="F5" s="47">
        <f>SUM(E5)</f>
        <v>12970</v>
      </c>
      <c r="G5" s="47">
        <f aca="true" t="shared" si="0" ref="G5:P5">SUM(F5)</f>
        <v>12970</v>
      </c>
      <c r="H5" s="47">
        <f t="shared" si="0"/>
        <v>12970</v>
      </c>
      <c r="I5" s="47">
        <f t="shared" si="0"/>
        <v>12970</v>
      </c>
      <c r="J5" s="47">
        <f t="shared" si="0"/>
        <v>12970</v>
      </c>
      <c r="K5" s="47">
        <f t="shared" si="0"/>
        <v>12970</v>
      </c>
      <c r="L5" s="47">
        <f t="shared" si="0"/>
        <v>12970</v>
      </c>
      <c r="M5" s="47">
        <f t="shared" si="0"/>
        <v>12970</v>
      </c>
      <c r="N5" s="47">
        <f t="shared" si="0"/>
        <v>12970</v>
      </c>
      <c r="O5" s="47">
        <f t="shared" si="0"/>
        <v>12970</v>
      </c>
      <c r="P5" s="51">
        <f t="shared" si="0"/>
        <v>12970</v>
      </c>
    </row>
    <row r="6" spans="1:17" ht="12.75">
      <c r="A6" s="14">
        <v>2</v>
      </c>
      <c r="B6" s="10" t="s">
        <v>2</v>
      </c>
      <c r="C6" s="48">
        <v>359201.674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>
        <f>SUM(C6:O6)</f>
        <v>359201.674</v>
      </c>
      <c r="Q6" s="1"/>
    </row>
    <row r="7" spans="1:17" ht="12.75">
      <c r="A7" s="14">
        <v>3</v>
      </c>
      <c r="B7" s="10" t="s">
        <v>5</v>
      </c>
      <c r="C7" s="48">
        <v>266.474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>
        <f>SUM(C7:O7)</f>
        <v>266.474</v>
      </c>
      <c r="Q7" s="1"/>
    </row>
    <row r="8" spans="1:17" ht="12.75">
      <c r="A8" s="14">
        <v>4</v>
      </c>
      <c r="B8" s="10" t="s">
        <v>7</v>
      </c>
      <c r="C8" s="11">
        <v>4800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>
        <f>SUM(C8:O8)</f>
        <v>4800</v>
      </c>
      <c r="Q8" s="1"/>
    </row>
    <row r="9" spans="1:17" ht="12.75">
      <c r="A9" s="14">
        <v>5</v>
      </c>
      <c r="B9" s="10" t="s">
        <v>8</v>
      </c>
      <c r="C9" s="11">
        <f>SUM(C7+C8)</f>
        <v>5066.474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>
        <f>SUM(P8+P7)</f>
        <v>5066.474</v>
      </c>
      <c r="Q9" s="1"/>
    </row>
    <row r="10" spans="1:17" ht="12.75">
      <c r="A10" s="14">
        <v>6</v>
      </c>
      <c r="B10" s="15" t="s">
        <v>28</v>
      </c>
      <c r="C10" s="46">
        <f>C9/C6</f>
        <v>0.01410481734002164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>
        <f>P9/P6</f>
        <v>0.01410481734002164</v>
      </c>
      <c r="Q10" s="1"/>
    </row>
    <row r="11" spans="1:16" ht="3.75" customHeight="1">
      <c r="A11" s="14"/>
      <c r="B11" s="10"/>
      <c r="C11" s="42"/>
      <c r="D11" s="38"/>
      <c r="E11" s="38"/>
      <c r="F11" s="38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7" ht="12.75">
      <c r="A12" s="14">
        <v>7</v>
      </c>
      <c r="B12" s="10" t="s">
        <v>34</v>
      </c>
      <c r="C12" s="11">
        <v>2835733.174</v>
      </c>
      <c r="D12" s="11">
        <v>21363.751</v>
      </c>
      <c r="E12" s="11">
        <v>20167.334</v>
      </c>
      <c r="F12" s="11">
        <v>17592.117</v>
      </c>
      <c r="G12" s="11">
        <v>11430.999</v>
      </c>
      <c r="H12" s="11">
        <v>2984.219</v>
      </c>
      <c r="I12" s="11">
        <v>2365.248</v>
      </c>
      <c r="J12" s="11">
        <v>3189.011</v>
      </c>
      <c r="K12" s="11">
        <v>4365.645</v>
      </c>
      <c r="L12" s="11">
        <v>2743.39</v>
      </c>
      <c r="M12" s="11">
        <v>3050.082</v>
      </c>
      <c r="N12" s="11">
        <v>2931.634</v>
      </c>
      <c r="O12" s="11">
        <v>5900.522</v>
      </c>
      <c r="P12" s="39">
        <f>SUM(C12:O12)</f>
        <v>2933817.126</v>
      </c>
      <c r="Q12" s="6"/>
    </row>
    <row r="13" spans="1:17" ht="12.75">
      <c r="A13" s="14">
        <v>8</v>
      </c>
      <c r="B13" s="10" t="s">
        <v>78</v>
      </c>
      <c r="C13" s="11">
        <v>144511.697</v>
      </c>
      <c r="D13" s="11">
        <v>4723.944</v>
      </c>
      <c r="E13" s="11">
        <v>2718.374</v>
      </c>
      <c r="F13" s="11">
        <v>2025.931</v>
      </c>
      <c r="G13" s="11">
        <v>978.216</v>
      </c>
      <c r="H13" s="11">
        <v>292.816</v>
      </c>
      <c r="I13" s="11">
        <v>247.866</v>
      </c>
      <c r="J13" s="11">
        <v>742.581</v>
      </c>
      <c r="K13" s="11">
        <v>740.156</v>
      </c>
      <c r="L13" s="11">
        <v>491.043</v>
      </c>
      <c r="M13" s="11">
        <v>423.294</v>
      </c>
      <c r="N13" s="11">
        <v>477.899</v>
      </c>
      <c r="O13" s="11">
        <v>904.752</v>
      </c>
      <c r="P13" s="39">
        <f>SUM(C13:O13)</f>
        <v>159278.569</v>
      </c>
      <c r="Q13" s="6"/>
    </row>
    <row r="14" spans="1:17" ht="12.75">
      <c r="A14" s="14">
        <v>9</v>
      </c>
      <c r="B14" s="10" t="s">
        <v>9</v>
      </c>
      <c r="C14" s="11">
        <v>75472.54</v>
      </c>
      <c r="D14" s="11">
        <v>3176.294</v>
      </c>
      <c r="E14" s="11">
        <v>3326.146</v>
      </c>
      <c r="F14" s="11">
        <v>2088.916</v>
      </c>
      <c r="G14" s="11">
        <v>1769.072</v>
      </c>
      <c r="H14" s="11">
        <v>224.624</v>
      </c>
      <c r="I14" s="11">
        <v>418.596</v>
      </c>
      <c r="J14" s="11">
        <v>562.308</v>
      </c>
      <c r="K14" s="11">
        <v>742.509</v>
      </c>
      <c r="L14" s="11">
        <v>480.985</v>
      </c>
      <c r="M14" s="11">
        <v>472.825</v>
      </c>
      <c r="N14" s="11">
        <v>587.339</v>
      </c>
      <c r="O14" s="11">
        <v>1029.963</v>
      </c>
      <c r="P14" s="39">
        <f>SUM(C14:O14)</f>
        <v>90352.117</v>
      </c>
      <c r="Q14" s="6"/>
    </row>
    <row r="15" spans="1:17" ht="12.75">
      <c r="A15" s="14">
        <v>10</v>
      </c>
      <c r="B15" s="10" t="s">
        <v>10</v>
      </c>
      <c r="C15" s="11">
        <v>36022.439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39">
        <f>SUM(C15:O15)</f>
        <v>36022.439</v>
      </c>
      <c r="Q15" s="6"/>
    </row>
    <row r="16" spans="1:17" ht="12.75">
      <c r="A16" s="14">
        <v>11</v>
      </c>
      <c r="B16" s="10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39">
        <f>SUM(C16:O16)</f>
        <v>0</v>
      </c>
      <c r="Q16" s="6"/>
    </row>
    <row r="17" spans="1:17" ht="12.75">
      <c r="A17" s="14">
        <v>12</v>
      </c>
      <c r="B17" s="10" t="s">
        <v>12</v>
      </c>
      <c r="C17" s="11">
        <f aca="true" t="shared" si="1" ref="C17:H17">SUM(C15+C16)</f>
        <v>36022.439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39">
        <f>SUM(P16+P15)</f>
        <v>36022.439</v>
      </c>
      <c r="Q17" s="6"/>
    </row>
    <row r="18" spans="1:17" ht="12.75">
      <c r="A18" s="14">
        <v>13</v>
      </c>
      <c r="B18" s="10" t="s">
        <v>79</v>
      </c>
      <c r="C18" s="12">
        <f aca="true" t="shared" si="2" ref="C18:O18">C13/C12</f>
        <v>0.050960964284293406</v>
      </c>
      <c r="D18" s="12">
        <f t="shared" si="2"/>
        <v>0.22111959646037815</v>
      </c>
      <c r="E18" s="12">
        <f t="shared" si="2"/>
        <v>0.13479094460378352</v>
      </c>
      <c r="F18" s="12">
        <f t="shared" si="2"/>
        <v>0.11516129639201468</v>
      </c>
      <c r="G18" s="12">
        <f t="shared" si="2"/>
        <v>0.08557572264681329</v>
      </c>
      <c r="H18" s="12">
        <f t="shared" si="2"/>
        <v>0.09812148505186784</v>
      </c>
      <c r="I18" s="12">
        <f t="shared" si="2"/>
        <v>0.10479493059501584</v>
      </c>
      <c r="J18" s="12">
        <f t="shared" si="2"/>
        <v>0.23285620526238388</v>
      </c>
      <c r="K18" s="12">
        <f t="shared" si="2"/>
        <v>0.1695410414726804</v>
      </c>
      <c r="L18" s="12">
        <f t="shared" si="2"/>
        <v>0.17899132095691828</v>
      </c>
      <c r="M18" s="12">
        <f t="shared" si="2"/>
        <v>0.13878118686645147</v>
      </c>
      <c r="N18" s="12">
        <f t="shared" si="2"/>
        <v>0.16301455092961809</v>
      </c>
      <c r="O18" s="12">
        <f t="shared" si="2"/>
        <v>0.1533342304291044</v>
      </c>
      <c r="P18" s="41">
        <f>P13/P12</f>
        <v>0.054290558054367284</v>
      </c>
      <c r="Q18" s="6"/>
    </row>
    <row r="19" spans="1:17" ht="12.75">
      <c r="A19" s="14">
        <v>14</v>
      </c>
      <c r="B19" s="10" t="s">
        <v>80</v>
      </c>
      <c r="C19" s="12">
        <f aca="true" t="shared" si="3" ref="C19:P19">C17/C13</f>
        <v>0.24927005735736396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41">
        <f t="shared" si="3"/>
        <v>0.22615998640721088</v>
      </c>
      <c r="Q19" s="6"/>
    </row>
    <row r="20" spans="1:17" ht="12.75">
      <c r="A20" s="14">
        <v>15</v>
      </c>
      <c r="B20" s="10" t="s">
        <v>75</v>
      </c>
      <c r="C20" s="11">
        <v>78150.685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39">
        <f>SUM(C20:O20)</f>
        <v>78150.685</v>
      </c>
      <c r="Q20" s="6"/>
    </row>
    <row r="21" spans="1:17" ht="12.75">
      <c r="A21" s="14">
        <v>16</v>
      </c>
      <c r="B21" s="10" t="s">
        <v>13</v>
      </c>
      <c r="C21" s="11">
        <v>176160.146</v>
      </c>
      <c r="D21" s="11">
        <v>5324.901</v>
      </c>
      <c r="E21" s="11">
        <v>3740.893</v>
      </c>
      <c r="F21" s="11">
        <v>2554.625</v>
      </c>
      <c r="G21" s="81">
        <v>2102.267</v>
      </c>
      <c r="H21" s="11">
        <v>363.345</v>
      </c>
      <c r="I21" s="11">
        <v>468.126</v>
      </c>
      <c r="J21" s="11">
        <v>887.546</v>
      </c>
      <c r="K21" s="11">
        <v>1156.606</v>
      </c>
      <c r="L21" s="11">
        <v>720.461</v>
      </c>
      <c r="M21" s="11">
        <v>584.197</v>
      </c>
      <c r="N21" s="11">
        <v>746.345</v>
      </c>
      <c r="O21" s="11">
        <v>1631.73</v>
      </c>
      <c r="P21" s="39">
        <f>SUM(C21:O21)</f>
        <v>196441.18800000002</v>
      </c>
      <c r="Q21" s="6"/>
    </row>
    <row r="22" spans="1:17" ht="12.75">
      <c r="A22" s="14">
        <v>17</v>
      </c>
      <c r="B22" s="10" t="s">
        <v>14</v>
      </c>
      <c r="C22" s="11">
        <v>43318.687</v>
      </c>
      <c r="D22" s="11">
        <v>4723.944</v>
      </c>
      <c r="E22" s="11">
        <v>2718.374</v>
      </c>
      <c r="F22" s="11">
        <v>2025.931</v>
      </c>
      <c r="G22" s="11">
        <v>978.216</v>
      </c>
      <c r="H22" s="11">
        <v>292.816</v>
      </c>
      <c r="I22" s="11">
        <v>247.866</v>
      </c>
      <c r="J22" s="11">
        <v>742.581</v>
      </c>
      <c r="K22" s="11">
        <v>740.156</v>
      </c>
      <c r="L22" s="11">
        <v>491.043</v>
      </c>
      <c r="M22" s="11">
        <v>423.294</v>
      </c>
      <c r="N22" s="11">
        <v>477.899</v>
      </c>
      <c r="O22" s="11">
        <v>904.752</v>
      </c>
      <c r="P22" s="39">
        <f>SUM(C22:O22)</f>
        <v>58085.559</v>
      </c>
      <c r="Q22" s="6"/>
    </row>
    <row r="23" spans="1:17" ht="12.75">
      <c r="A23" s="14">
        <v>18</v>
      </c>
      <c r="B23" s="15" t="s">
        <v>15</v>
      </c>
      <c r="C23" s="80">
        <f aca="true" t="shared" si="4" ref="C23:P23">C21/C22</f>
        <v>4.066608620893796</v>
      </c>
      <c r="D23" s="80">
        <f t="shared" si="4"/>
        <v>1.1272150982314777</v>
      </c>
      <c r="E23" s="80">
        <f t="shared" si="4"/>
        <v>1.3761509637746683</v>
      </c>
      <c r="F23" s="80">
        <f t="shared" si="4"/>
        <v>1.2609634780256582</v>
      </c>
      <c r="G23" s="80">
        <f t="shared" si="4"/>
        <v>2.1490826157004177</v>
      </c>
      <c r="H23" s="80">
        <f t="shared" si="4"/>
        <v>1.2408645702420635</v>
      </c>
      <c r="I23" s="80">
        <f t="shared" si="4"/>
        <v>1.8886253056086755</v>
      </c>
      <c r="J23" s="80">
        <f t="shared" si="4"/>
        <v>1.1952177607560657</v>
      </c>
      <c r="K23" s="80">
        <f t="shared" si="4"/>
        <v>1.562651657218208</v>
      </c>
      <c r="L23" s="80">
        <f t="shared" si="4"/>
        <v>1.4672055196795393</v>
      </c>
      <c r="M23" s="80">
        <f t="shared" si="4"/>
        <v>1.3801211451142705</v>
      </c>
      <c r="N23" s="80">
        <f t="shared" si="4"/>
        <v>1.5617212005047092</v>
      </c>
      <c r="O23" s="80">
        <f t="shared" si="4"/>
        <v>1.8035107963287178</v>
      </c>
      <c r="P23" s="45">
        <f t="shared" si="4"/>
        <v>3.381928165656459</v>
      </c>
      <c r="Q23" s="6"/>
    </row>
    <row r="24" spans="1:17" ht="12.75">
      <c r="A24" s="1"/>
      <c r="B24" s="1" t="s">
        <v>27</v>
      </c>
      <c r="C24" s="5"/>
      <c r="D24" s="5"/>
      <c r="E24" s="5"/>
      <c r="F24" s="5"/>
      <c r="G24" s="49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6" ht="12.75">
      <c r="A25" s="1"/>
      <c r="B25" s="1"/>
      <c r="C25" s="5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2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3:16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3:16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3:16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3:16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3:16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3:16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3:16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tabSelected="1" workbookViewId="0" topLeftCell="A2">
      <selection activeCell="C5" sqref="C5"/>
    </sheetView>
  </sheetViews>
  <sheetFormatPr defaultColWidth="9.140625" defaultRowHeight="12.75"/>
  <cols>
    <col min="2" max="2" width="7.7109375" style="0" customWidth="1"/>
    <col min="3" max="3" width="37.7109375" style="0" customWidth="1"/>
    <col min="4" max="4" width="3.7109375" style="0" customWidth="1"/>
    <col min="5" max="5" width="19.7109375" style="0" customWidth="1"/>
    <col min="6" max="6" width="23.421875" style="0" customWidth="1"/>
    <col min="7" max="7" width="24.421875" style="0" customWidth="1"/>
    <col min="8" max="8" width="23.00390625" style="0" customWidth="1"/>
  </cols>
  <sheetData>
    <row r="1" ht="13.5" thickBot="1"/>
    <row r="2" spans="3:4" ht="18.75" thickBot="1">
      <c r="C2" s="34" t="s">
        <v>29</v>
      </c>
      <c r="D2" s="17"/>
    </row>
    <row r="4" spans="3:4" ht="15.75">
      <c r="C4" s="2" t="s">
        <v>84</v>
      </c>
      <c r="D4" s="2"/>
    </row>
    <row r="5" spans="3:4" ht="15.75">
      <c r="C5" s="2"/>
      <c r="D5" s="2"/>
    </row>
    <row r="6" ht="13.5" thickBot="1"/>
    <row r="7" spans="2:8" ht="12.75">
      <c r="B7" s="21" t="s">
        <v>3</v>
      </c>
      <c r="C7" s="22"/>
      <c r="D7" s="18"/>
      <c r="E7" s="18"/>
      <c r="F7" s="1"/>
      <c r="G7" s="1"/>
      <c r="H7" s="1"/>
    </row>
    <row r="8" spans="2:8" ht="13.5" thickBot="1">
      <c r="B8" s="23" t="s">
        <v>4</v>
      </c>
      <c r="C8" s="24" t="s">
        <v>0</v>
      </c>
      <c r="D8" s="20"/>
      <c r="E8" s="33" t="s">
        <v>27</v>
      </c>
      <c r="F8" s="1"/>
      <c r="G8" s="1"/>
      <c r="H8" s="1"/>
    </row>
    <row r="9" spans="2:8" ht="4.5" customHeight="1" thickBot="1">
      <c r="B9" s="25"/>
      <c r="C9" s="18"/>
      <c r="D9" s="18"/>
      <c r="E9" s="18"/>
      <c r="F9" s="1"/>
      <c r="G9" s="1"/>
      <c r="H9" s="1"/>
    </row>
    <row r="10" spans="2:8" ht="12.75">
      <c r="B10" s="35">
        <v>1</v>
      </c>
      <c r="C10" s="31" t="s">
        <v>1</v>
      </c>
      <c r="D10" s="26"/>
      <c r="E10" s="29">
        <v>12970</v>
      </c>
      <c r="F10" s="1"/>
      <c r="G10" s="1"/>
      <c r="H10" s="1"/>
    </row>
    <row r="11" spans="2:8" ht="12.75">
      <c r="B11" s="36">
        <v>2</v>
      </c>
      <c r="C11" s="19" t="s">
        <v>2</v>
      </c>
      <c r="D11" s="27"/>
      <c r="E11" s="8">
        <f>výpočet!P6</f>
        <v>359201.674</v>
      </c>
      <c r="F11" s="1"/>
      <c r="G11" s="1"/>
      <c r="H11" s="1"/>
    </row>
    <row r="12" spans="2:8" ht="12.75">
      <c r="B12" s="36">
        <v>3</v>
      </c>
      <c r="C12" s="19" t="s">
        <v>5</v>
      </c>
      <c r="D12" s="27"/>
      <c r="E12" s="8">
        <f>výpočet!P7</f>
        <v>266.474</v>
      </c>
      <c r="F12" s="1"/>
      <c r="G12" s="1"/>
      <c r="H12" s="1"/>
    </row>
    <row r="13" spans="2:8" ht="12.75">
      <c r="B13" s="36">
        <v>4</v>
      </c>
      <c r="C13" s="19" t="s">
        <v>7</v>
      </c>
      <c r="D13" s="27"/>
      <c r="E13" s="8">
        <f>výpočet!P8</f>
        <v>4800</v>
      </c>
      <c r="F13" s="1"/>
      <c r="G13" s="1"/>
      <c r="H13" s="1"/>
    </row>
    <row r="14" spans="2:8" ht="12.75">
      <c r="B14" s="36">
        <v>5</v>
      </c>
      <c r="C14" s="19" t="s">
        <v>8</v>
      </c>
      <c r="D14" s="27"/>
      <c r="E14" s="8">
        <f>výpočet!P9</f>
        <v>5066.474</v>
      </c>
      <c r="F14" s="1"/>
      <c r="G14" s="1"/>
      <c r="H14" s="1"/>
    </row>
    <row r="15" spans="2:8" ht="12.75">
      <c r="B15" s="36">
        <v>6</v>
      </c>
      <c r="C15" s="19" t="s">
        <v>28</v>
      </c>
      <c r="D15" s="27"/>
      <c r="E15" s="82">
        <f>výpočet!P10</f>
        <v>0.01410481734002164</v>
      </c>
      <c r="F15" s="1"/>
      <c r="G15" s="1"/>
      <c r="H15" s="1"/>
    </row>
    <row r="16" spans="2:8" ht="12.75">
      <c r="B16" s="36">
        <v>7</v>
      </c>
      <c r="C16" s="19" t="s">
        <v>34</v>
      </c>
      <c r="D16" s="27"/>
      <c r="E16" s="8">
        <f>výpočet!P12</f>
        <v>2933817.126</v>
      </c>
      <c r="F16" s="1"/>
      <c r="G16" s="1"/>
      <c r="H16" s="1"/>
    </row>
    <row r="17" spans="2:8" ht="12.75">
      <c r="B17" s="36">
        <v>8</v>
      </c>
      <c r="C17" s="19" t="s">
        <v>78</v>
      </c>
      <c r="D17" s="27"/>
      <c r="E17" s="8">
        <f>výpočet!P13</f>
        <v>159278.569</v>
      </c>
      <c r="F17" s="1"/>
      <c r="G17" s="1"/>
      <c r="H17" s="1"/>
    </row>
    <row r="18" spans="2:8" ht="12.75">
      <c r="B18" s="36">
        <v>9</v>
      </c>
      <c r="C18" s="19" t="s">
        <v>63</v>
      </c>
      <c r="D18" s="27"/>
      <c r="E18" s="8">
        <f>výpočet!P14</f>
        <v>90352.117</v>
      </c>
      <c r="F18" s="1"/>
      <c r="G18" s="1"/>
      <c r="H18" s="1"/>
    </row>
    <row r="19" spans="2:8" ht="12.75">
      <c r="B19" s="36">
        <v>10</v>
      </c>
      <c r="C19" s="19" t="s">
        <v>53</v>
      </c>
      <c r="D19" s="27"/>
      <c r="E19" s="8">
        <f>výpočet!P15</f>
        <v>36022.439</v>
      </c>
      <c r="F19" s="1"/>
      <c r="G19" s="1"/>
      <c r="H19" s="1"/>
    </row>
    <row r="20" spans="2:8" ht="12.75">
      <c r="B20" s="36">
        <v>11</v>
      </c>
      <c r="C20" s="19" t="s">
        <v>11</v>
      </c>
      <c r="D20" s="27"/>
      <c r="E20" s="8">
        <f>výpočet!P16</f>
        <v>0</v>
      </c>
      <c r="F20" s="1"/>
      <c r="G20" s="1"/>
      <c r="H20" s="1"/>
    </row>
    <row r="21" spans="2:8" ht="12.75">
      <c r="B21" s="36">
        <v>12</v>
      </c>
      <c r="C21" s="19" t="s">
        <v>12</v>
      </c>
      <c r="D21" s="27"/>
      <c r="E21" s="8">
        <f>výpočet!P17</f>
        <v>36022.439</v>
      </c>
      <c r="F21" s="1"/>
      <c r="G21" s="1"/>
      <c r="H21" s="1"/>
    </row>
    <row r="22" spans="2:8" ht="12.75">
      <c r="B22" s="36">
        <v>13</v>
      </c>
      <c r="C22" s="19" t="s">
        <v>83</v>
      </c>
      <c r="D22" s="27"/>
      <c r="E22" s="82">
        <f>výpočet!P18</f>
        <v>0.054290558054367284</v>
      </c>
      <c r="F22" s="1"/>
      <c r="G22" s="1"/>
      <c r="H22" s="1"/>
    </row>
    <row r="23" spans="2:8" ht="12.75">
      <c r="B23" s="36">
        <v>14</v>
      </c>
      <c r="C23" s="19" t="s">
        <v>80</v>
      </c>
      <c r="D23" s="27"/>
      <c r="E23" s="82">
        <f>výpočet!P19</f>
        <v>0.22615998640721088</v>
      </c>
      <c r="F23" s="1"/>
      <c r="G23" s="1"/>
      <c r="H23" s="1"/>
    </row>
    <row r="24" spans="2:8" ht="12.75">
      <c r="B24" s="36">
        <v>15</v>
      </c>
      <c r="C24" s="19" t="s">
        <v>81</v>
      </c>
      <c r="D24" s="27"/>
      <c r="E24" s="8">
        <f>výpočet!P20</f>
        <v>78150.685</v>
      </c>
      <c r="F24" s="1"/>
      <c r="G24" s="1"/>
      <c r="H24" s="1"/>
    </row>
    <row r="25" spans="2:8" ht="12.75">
      <c r="B25" s="36">
        <v>16</v>
      </c>
      <c r="C25" s="19" t="s">
        <v>13</v>
      </c>
      <c r="D25" s="27"/>
      <c r="E25" s="8">
        <f>výpočet!P21</f>
        <v>196441.18800000002</v>
      </c>
      <c r="F25" s="1"/>
      <c r="G25" s="1"/>
      <c r="H25" s="1"/>
    </row>
    <row r="26" spans="2:8" ht="12.75">
      <c r="B26" s="36">
        <v>17</v>
      </c>
      <c r="C26" s="19" t="s">
        <v>14</v>
      </c>
      <c r="D26" s="27"/>
      <c r="E26" s="8">
        <f>výpočet!P22</f>
        <v>58085.559</v>
      </c>
      <c r="F26" s="1"/>
      <c r="G26" s="1"/>
      <c r="H26" s="1"/>
    </row>
    <row r="27" spans="2:8" ht="13.5" thickBot="1">
      <c r="B27" s="37">
        <v>18</v>
      </c>
      <c r="C27" s="32" t="s">
        <v>15</v>
      </c>
      <c r="D27" s="28"/>
      <c r="E27" s="30">
        <f>výpočet!P23</f>
        <v>3.381928165656459</v>
      </c>
      <c r="F27" s="1"/>
      <c r="G27" s="1"/>
      <c r="H27" s="1"/>
    </row>
    <row r="28" spans="2:8" ht="12.75">
      <c r="B28" s="18"/>
      <c r="C28" s="18"/>
      <c r="D28" s="18"/>
      <c r="E28" s="16"/>
      <c r="F28" s="1"/>
      <c r="G28" s="1"/>
      <c r="H28" s="1"/>
    </row>
    <row r="29" spans="2:8" ht="12.75">
      <c r="B29" s="1"/>
      <c r="C29" s="1"/>
      <c r="D29" s="1"/>
      <c r="E29" s="7"/>
      <c r="F29" s="1"/>
      <c r="G29" s="1"/>
      <c r="H29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&amp;L&amp;D&amp;Rzpracovala : Bc. Jitka Karlíčková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fin08</cp:lastModifiedBy>
  <cp:lastPrinted>2015-02-18T13:10:36Z</cp:lastPrinted>
  <dcterms:created xsi:type="dcterms:W3CDTF">2009-02-06T08:12:06Z</dcterms:created>
  <dcterms:modified xsi:type="dcterms:W3CDTF">2015-03-04T13:36:42Z</dcterms:modified>
  <cp:category/>
  <cp:version/>
  <cp:contentType/>
  <cp:contentStatus/>
</cp:coreProperties>
</file>