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50" windowHeight="8535" activeTab="0"/>
  </bookViews>
  <sheets>
    <sheet name="úvěry" sheetId="1" r:id="rId1"/>
    <sheet name="výpočet splátek" sheetId="2" r:id="rId2"/>
  </sheets>
  <definedNames/>
  <calcPr fullCalcOnLoad="1"/>
</workbook>
</file>

<file path=xl/sharedStrings.xml><?xml version="1.0" encoding="utf-8"?>
<sst xmlns="http://schemas.openxmlformats.org/spreadsheetml/2006/main" count="69" uniqueCount="48">
  <si>
    <t>Splatnost</t>
  </si>
  <si>
    <t>Sazba</t>
  </si>
  <si>
    <t>Úvěry</t>
  </si>
  <si>
    <t>Investiční úvěr - 20 mil. Kč (2005)</t>
  </si>
  <si>
    <t>Úvěr na Klášter minoritů (2005)</t>
  </si>
  <si>
    <t>Úvěr na investiční akce (2006)</t>
  </si>
  <si>
    <t>Celkem</t>
  </si>
  <si>
    <t>Úvěr na invest.akce - 17 mil. Kč (2012-2013)</t>
  </si>
  <si>
    <t>Úroky (v tis. Kč)</t>
  </si>
  <si>
    <t>Zůstatek 31.12.2019 (v tis. Kč)</t>
  </si>
  <si>
    <t>Splátky jistiny (v tis. Kč)</t>
  </si>
  <si>
    <t>PŘEHLED ÚVĚRŮ MĚSTA ČESKÝ KRUMLOV</t>
  </si>
  <si>
    <t>KLÁŠTER :</t>
  </si>
  <si>
    <t>zůstatek</t>
  </si>
  <si>
    <t>kvartálně</t>
  </si>
  <si>
    <t>ročně</t>
  </si>
  <si>
    <t>rok</t>
  </si>
  <si>
    <t>ORG 206</t>
  </si>
  <si>
    <t>Úvěr 2005 :</t>
  </si>
  <si>
    <t>ORG 227</t>
  </si>
  <si>
    <t>Úvěr 2006 :</t>
  </si>
  <si>
    <t>ORG 240</t>
  </si>
  <si>
    <t>Úvěr 2012 :</t>
  </si>
  <si>
    <t>ORG 229</t>
  </si>
  <si>
    <t>?</t>
  </si>
  <si>
    <t>0,7%****</t>
  </si>
  <si>
    <t>0,369%***</t>
  </si>
  <si>
    <t>***do 31.12.2014   3M PRIBOR+0,019%</t>
  </si>
  <si>
    <t>**** do 31.12.2014   3M-PRIBOR+0,35%</t>
  </si>
  <si>
    <t>0,53%*</t>
  </si>
  <si>
    <t>*do 29.9.2015    1R PRIBOR+0,01%</t>
  </si>
  <si>
    <t>0,56%**</t>
  </si>
  <si>
    <t>**do 22.9.2015   1R PRIBOR+0,04%</t>
  </si>
  <si>
    <t>***** do 31.3.2015 3M-PRIBOR+0,52%</t>
  </si>
  <si>
    <t>0,9%*****</t>
  </si>
  <si>
    <t>Úvěr ČSOB na zimní stadion a kino - 12 mil. Kč (2014)</t>
  </si>
  <si>
    <t>1,16%******</t>
  </si>
  <si>
    <t>****** pevná sazba do splatnosti, k úrokům je sjednaná dotace EIB 1 mil. Kč</t>
  </si>
  <si>
    <t>Úvěr 2014 :</t>
  </si>
  <si>
    <t>zimní stad.</t>
  </si>
  <si>
    <t>ČSOB</t>
  </si>
  <si>
    <t>ČS</t>
  </si>
  <si>
    <t>ORG 230</t>
  </si>
  <si>
    <t>ORG 231</t>
  </si>
  <si>
    <t>do 31.3.2015</t>
  </si>
  <si>
    <t>do 30.6.2015</t>
  </si>
  <si>
    <r>
      <t>Úvěr ČS 10 mil. Kč (2014-2015)</t>
    </r>
    <r>
      <rPr>
        <b/>
        <sz val="9"/>
        <rFont val="Arial CE"/>
        <family val="0"/>
      </rPr>
      <t xml:space="preserve"> čerpán</t>
    </r>
    <r>
      <rPr>
        <sz val="9"/>
        <rFont val="Arial CE"/>
        <family val="0"/>
      </rPr>
      <t xml:space="preserve">í </t>
    </r>
    <r>
      <rPr>
        <b/>
        <sz val="9"/>
        <rFont val="Arial CE"/>
        <family val="0"/>
      </rPr>
      <t>do 31.3.2015</t>
    </r>
  </si>
  <si>
    <t>Sjednané úvěry k 1.1.2015  (v tis. Kč)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</si>
</sst>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_-* #,##0\ _K_č_-;\-* #,##0\ _K_č_-;_-* &quot;-&quot;??\ _K_č_-;_-@_-"/>
    <numFmt numFmtId="174" formatCode="0.000"/>
    <numFmt numFmtId="175" formatCode="0.00000"/>
    <numFmt numFmtId="176" formatCode="0.0000"/>
    <numFmt numFmtId="177" formatCode="#,##0.0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[&lt;=99999]###\ ##;##\ ##\ ##"/>
    <numFmt numFmtId="194" formatCode="#,##0.0;[Red]#,##0.0"/>
    <numFmt numFmtId="195" formatCode="_-[$$-2C0A]* #,##0.00_ ;_-[$$-2C0A]* \-#,##0.00\ ;_-[$$-2C0A]* &quot;-&quot;??_ ;_-@_ "/>
    <numFmt numFmtId="196" formatCode="_-* #,##0.00\ [$€-1]_-;\-* #,##0.00\ [$€-1]_-;_-* &quot;-&quot;??\ [$€-1]_-;_-@_-"/>
    <numFmt numFmtId="197" formatCode="_-* #,##0.00\ [$Kč-405]_-;\-* #,##0.00\ [$Kč-405]_-;_-* &quot;-&quot;??\ [$Kč-405]_-;_-@_-"/>
    <numFmt numFmtId="198" formatCode="#,##0.00;[Red]#,##0.00"/>
    <numFmt numFmtId="199" formatCode="#,##0;[Red]#,##0"/>
    <numFmt numFmtId="200" formatCode="#,##0.00\ &quot;Kč&quot;"/>
    <numFmt numFmtId="201" formatCode="0.000000"/>
    <numFmt numFmtId="202" formatCode="0.0000000"/>
    <numFmt numFmtId="203" formatCode="0.000000000"/>
    <numFmt numFmtId="204" formatCode="0.00000000"/>
    <numFmt numFmtId="205" formatCode="d/m"/>
    <numFmt numFmtId="206" formatCode="dd/mm/yy;@"/>
    <numFmt numFmtId="207" formatCode="d/m/yy;@"/>
    <numFmt numFmtId="208" formatCode="d/mmmm\ yyyy"/>
    <numFmt numFmtId="209" formatCode="d/m/yy"/>
    <numFmt numFmtId="210" formatCode="#,##0.00_ ;\-#,##0.00\ "/>
    <numFmt numFmtId="211" formatCode="mmm/yyyy"/>
    <numFmt numFmtId="212" formatCode="[$-405]d\.\ mmmm\ yyyy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u val="single"/>
      <sz val="14"/>
      <name val="Arial CE"/>
      <family val="0"/>
    </font>
    <font>
      <b/>
      <sz val="12"/>
      <name val="Arial CE"/>
      <family val="0"/>
    </font>
    <font>
      <b/>
      <sz val="10"/>
      <color indexed="12"/>
      <name val="Arial CE"/>
      <family val="0"/>
    </font>
    <font>
      <sz val="9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10" fontId="7" fillId="0" borderId="2" xfId="20" applyNumberFormat="1" applyFont="1" applyFill="1" applyBorder="1" applyAlignment="1">
      <alignment horizontal="left" vertical="center"/>
    </xf>
    <xf numFmtId="180" fontId="7" fillId="0" borderId="2" xfId="2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200" fontId="0" fillId="0" borderId="0" xfId="0" applyNumberFormat="1" applyFont="1" applyAlignment="1">
      <alignment/>
    </xf>
    <xf numFmtId="0" fontId="5" fillId="2" borderId="3" xfId="0" applyFont="1" applyFill="1" applyBorder="1" applyAlignment="1">
      <alignment horizontal="center" vertical="center"/>
    </xf>
    <xf numFmtId="3" fontId="7" fillId="0" borderId="4" xfId="20" applyNumberFormat="1" applyFont="1" applyFill="1" applyBorder="1" applyAlignment="1">
      <alignment horizontal="right" vertical="center"/>
    </xf>
    <xf numFmtId="3" fontId="7" fillId="0" borderId="5" xfId="20" applyNumberFormat="1" applyFont="1" applyFill="1" applyBorder="1" applyAlignment="1">
      <alignment horizontal="right" vertical="center"/>
    </xf>
    <xf numFmtId="3" fontId="5" fillId="0" borderId="6" xfId="0" applyNumberFormat="1" applyFont="1" applyBorder="1" applyAlignment="1">
      <alignment horizontal="right"/>
    </xf>
    <xf numFmtId="3" fontId="7" fillId="0" borderId="7" xfId="2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7" fillId="0" borderId="8" xfId="20" applyNumberFormat="1" applyFont="1" applyFill="1" applyBorder="1" applyAlignment="1">
      <alignment horizontal="right" vertical="center"/>
    </xf>
    <xf numFmtId="3" fontId="5" fillId="0" borderId="9" xfId="0" applyNumberFormat="1" applyFont="1" applyBorder="1" applyAlignment="1">
      <alignment horizontal="right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" fontId="7" fillId="0" borderId="13" xfId="18" applyNumberFormat="1" applyFont="1" applyFill="1" applyBorder="1" applyAlignment="1">
      <alignment horizontal="center" vertical="center"/>
    </xf>
    <xf numFmtId="3" fontId="7" fillId="3" borderId="14" xfId="18" applyNumberFormat="1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/>
    </xf>
    <xf numFmtId="0" fontId="8" fillId="2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 wrapText="1"/>
    </xf>
    <xf numFmtId="44" fontId="3" fillId="0" borderId="4" xfId="18" applyFont="1" applyBorder="1" applyAlignment="1">
      <alignment/>
    </xf>
    <xf numFmtId="44" fontId="4" fillId="0" borderId="4" xfId="18" applyFont="1" applyBorder="1" applyAlignment="1">
      <alignment/>
    </xf>
    <xf numFmtId="14" fontId="7" fillId="0" borderId="19" xfId="0" applyNumberFormat="1" applyFont="1" applyFill="1" applyBorder="1" applyAlignment="1">
      <alignment horizontal="center" vertical="center"/>
    </xf>
    <xf numFmtId="0" fontId="5" fillId="4" borderId="20" xfId="0" applyFont="1" applyFill="1" applyBorder="1" applyAlignment="1">
      <alignment/>
    </xf>
    <xf numFmtId="0" fontId="0" fillId="0" borderId="8" xfId="0" applyBorder="1" applyAlignment="1">
      <alignment/>
    </xf>
    <xf numFmtId="9" fontId="0" fillId="0" borderId="8" xfId="20" applyBorder="1" applyAlignment="1">
      <alignment/>
    </xf>
    <xf numFmtId="0" fontId="3" fillId="0" borderId="8" xfId="0" applyFont="1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0" fillId="0" borderId="22" xfId="0" applyBorder="1" applyAlignment="1">
      <alignment/>
    </xf>
    <xf numFmtId="42" fontId="4" fillId="0" borderId="4" xfId="18" applyNumberFormat="1" applyFont="1" applyBorder="1" applyAlignment="1">
      <alignment/>
    </xf>
    <xf numFmtId="10" fontId="0" fillId="0" borderId="4" xfId="20" applyNumberFormat="1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0" fontId="11" fillId="0" borderId="22" xfId="0" applyFont="1" applyBorder="1" applyAlignment="1">
      <alignment/>
    </xf>
    <xf numFmtId="10" fontId="0" fillId="0" borderId="4" xfId="20" applyNumberFormat="1" applyFont="1" applyBorder="1" applyAlignment="1">
      <alignment/>
    </xf>
    <xf numFmtId="10" fontId="6" fillId="0" borderId="4" xfId="20" applyNumberFormat="1" applyFont="1" applyBorder="1" applyAlignment="1">
      <alignment/>
    </xf>
    <xf numFmtId="9" fontId="0" fillId="0" borderId="4" xfId="20" applyBorder="1" applyAlignment="1">
      <alignment/>
    </xf>
    <xf numFmtId="0" fontId="3" fillId="0" borderId="4" xfId="0" applyFont="1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9" fontId="0" fillId="0" borderId="24" xfId="20" applyBorder="1" applyAlignment="1">
      <alignment/>
    </xf>
    <xf numFmtId="0" fontId="3" fillId="0" borderId="24" xfId="0" applyFont="1" applyBorder="1" applyAlignment="1">
      <alignment/>
    </xf>
    <xf numFmtId="44" fontId="4" fillId="0" borderId="24" xfId="18" applyFont="1" applyBorder="1" applyAlignment="1">
      <alignment/>
    </xf>
    <xf numFmtId="0" fontId="0" fillId="0" borderId="25" xfId="0" applyBorder="1" applyAlignment="1">
      <alignment/>
    </xf>
    <xf numFmtId="9" fontId="0" fillId="0" borderId="0" xfId="20" applyAlignment="1">
      <alignment/>
    </xf>
    <xf numFmtId="0" fontId="3" fillId="0" borderId="0" xfId="0" applyFont="1" applyAlignment="1">
      <alignment/>
    </xf>
    <xf numFmtId="44" fontId="0" fillId="0" borderId="0" xfId="18" applyAlignment="1">
      <alignment/>
    </xf>
    <xf numFmtId="3" fontId="0" fillId="0" borderId="4" xfId="0" applyNumberFormat="1" applyBorder="1" applyAlignment="1">
      <alignment/>
    </xf>
    <xf numFmtId="44" fontId="4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5" fillId="4" borderId="22" xfId="0" applyFont="1" applyFill="1" applyBorder="1" applyAlignment="1">
      <alignment/>
    </xf>
    <xf numFmtId="3" fontId="6" fillId="0" borderId="4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23" xfId="0" applyFont="1" applyBorder="1" applyAlignment="1">
      <alignment/>
    </xf>
    <xf numFmtId="3" fontId="6" fillId="0" borderId="24" xfId="0" applyNumberFormat="1" applyFont="1" applyBorder="1" applyAlignment="1">
      <alignment/>
    </xf>
    <xf numFmtId="10" fontId="6" fillId="0" borderId="24" xfId="20" applyNumberFormat="1" applyFont="1" applyBorder="1" applyAlignment="1">
      <alignment/>
    </xf>
    <xf numFmtId="0" fontId="6" fillId="0" borderId="24" xfId="0" applyFont="1" applyBorder="1" applyAlignment="1">
      <alignment/>
    </xf>
    <xf numFmtId="3" fontId="12" fillId="0" borderId="24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3" fontId="0" fillId="0" borderId="4" xfId="0" applyNumberFormat="1" applyFont="1" applyBorder="1" applyAlignment="1">
      <alignment/>
    </xf>
    <xf numFmtId="10" fontId="0" fillId="0" borderId="4" xfId="2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" xfId="0" applyFont="1" applyBorder="1" applyAlignment="1">
      <alignment/>
    </xf>
    <xf numFmtId="180" fontId="7" fillId="0" borderId="27" xfId="20" applyNumberFormat="1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right" vertical="center"/>
    </xf>
    <xf numFmtId="14" fontId="7" fillId="0" borderId="32" xfId="0" applyNumberFormat="1" applyFont="1" applyFill="1" applyBorder="1" applyAlignment="1">
      <alignment horizontal="center" vertical="center"/>
    </xf>
    <xf numFmtId="3" fontId="7" fillId="0" borderId="33" xfId="20" applyNumberFormat="1" applyFont="1" applyFill="1" applyBorder="1" applyAlignment="1">
      <alignment horizontal="right" vertical="center"/>
    </xf>
    <xf numFmtId="3" fontId="7" fillId="0" borderId="34" xfId="20" applyNumberFormat="1" applyFont="1" applyFill="1" applyBorder="1" applyAlignment="1">
      <alignment horizontal="right" vertical="center"/>
    </xf>
    <xf numFmtId="3" fontId="7" fillId="0" borderId="35" xfId="20" applyNumberFormat="1" applyFont="1" applyFill="1" applyBorder="1" applyAlignment="1">
      <alignment horizontal="right" vertical="center"/>
    </xf>
    <xf numFmtId="3" fontId="7" fillId="0" borderId="36" xfId="18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5" fillId="0" borderId="2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3" fontId="7" fillId="0" borderId="40" xfId="20" applyNumberFormat="1" applyFont="1" applyFill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/>
    </xf>
    <xf numFmtId="0" fontId="10" fillId="4" borderId="15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A23" sqref="A23"/>
    </sheetView>
  </sheetViews>
  <sheetFormatPr defaultColWidth="9.00390625" defaultRowHeight="12.75"/>
  <cols>
    <col min="1" max="1" width="44.125" style="0" bestFit="1" customWidth="1"/>
    <col min="2" max="2" width="8.875" style="0" customWidth="1"/>
    <col min="3" max="3" width="9.875" style="0" bestFit="1" customWidth="1"/>
    <col min="4" max="4" width="10.00390625" style="0" bestFit="1" customWidth="1"/>
    <col min="5" max="9" width="5.00390625" style="0" bestFit="1" customWidth="1"/>
    <col min="10" max="10" width="6.625" style="0" bestFit="1" customWidth="1"/>
    <col min="11" max="11" width="5.625" style="0" customWidth="1"/>
    <col min="12" max="14" width="5.375" style="0" bestFit="1" customWidth="1"/>
    <col min="15" max="15" width="10.00390625" style="0" customWidth="1"/>
  </cols>
  <sheetData>
    <row r="1" spans="1:15" ht="25.5" customHeight="1">
      <c r="A1" s="115" t="s">
        <v>11</v>
      </c>
      <c r="B1" s="116"/>
      <c r="C1" s="116"/>
      <c r="D1" s="117"/>
      <c r="E1" s="117"/>
      <c r="F1" s="117"/>
      <c r="G1" s="117"/>
      <c r="H1" s="117"/>
      <c r="I1" s="117"/>
      <c r="J1" s="2"/>
      <c r="K1" s="2"/>
      <c r="L1" s="2"/>
      <c r="M1" s="2"/>
      <c r="N1" s="2"/>
      <c r="O1" s="2"/>
    </row>
    <row r="2" spans="1:15" ht="18.75" customHeight="1" thickBot="1">
      <c r="A2" s="15"/>
      <c r="B2" s="16"/>
      <c r="C2" s="16"/>
      <c r="D2" s="17"/>
      <c r="E2" s="17"/>
      <c r="F2" s="17"/>
      <c r="G2" s="17"/>
      <c r="H2" s="17"/>
      <c r="I2" s="17"/>
      <c r="J2" s="2"/>
      <c r="K2" s="2"/>
      <c r="L2" s="2"/>
      <c r="M2" s="2"/>
      <c r="N2" s="2"/>
      <c r="O2" s="2"/>
    </row>
    <row r="3" spans="1:15" ht="16.5" customHeight="1" thickBot="1">
      <c r="A3" s="2"/>
      <c r="B3" s="113" t="s">
        <v>47</v>
      </c>
      <c r="C3" s="2"/>
      <c r="D3" s="2"/>
      <c r="E3" s="109" t="s">
        <v>8</v>
      </c>
      <c r="F3" s="110"/>
      <c r="G3" s="111"/>
      <c r="H3" s="111"/>
      <c r="I3" s="112"/>
      <c r="J3" s="110" t="s">
        <v>10</v>
      </c>
      <c r="K3" s="110"/>
      <c r="L3" s="111"/>
      <c r="M3" s="111"/>
      <c r="N3" s="112"/>
      <c r="O3" s="113" t="s">
        <v>9</v>
      </c>
    </row>
    <row r="4" spans="1:15" ht="20.25" customHeight="1" thickBot="1">
      <c r="A4" s="27" t="s">
        <v>2</v>
      </c>
      <c r="B4" s="114"/>
      <c r="C4" s="21" t="s">
        <v>0</v>
      </c>
      <c r="D4" s="4" t="s">
        <v>1</v>
      </c>
      <c r="E4" s="20">
        <v>2015</v>
      </c>
      <c r="F4" s="9">
        <v>2016</v>
      </c>
      <c r="G4" s="21">
        <v>2017</v>
      </c>
      <c r="H4" s="9">
        <v>2018</v>
      </c>
      <c r="I4" s="22">
        <v>2019</v>
      </c>
      <c r="J4" s="9">
        <v>2015</v>
      </c>
      <c r="K4" s="9">
        <v>2016</v>
      </c>
      <c r="L4" s="21">
        <v>2017</v>
      </c>
      <c r="M4" s="22">
        <v>2018</v>
      </c>
      <c r="N4" s="23">
        <v>2019</v>
      </c>
      <c r="O4" s="114"/>
    </row>
    <row r="5" spans="1:15" ht="19.5" customHeight="1">
      <c r="A5" s="28" t="s">
        <v>3</v>
      </c>
      <c r="B5" s="29">
        <v>2000</v>
      </c>
      <c r="C5" s="34">
        <v>42369</v>
      </c>
      <c r="D5" s="5" t="s">
        <v>29</v>
      </c>
      <c r="E5" s="13">
        <v>6</v>
      </c>
      <c r="F5" s="10">
        <v>0</v>
      </c>
      <c r="G5" s="18">
        <v>0</v>
      </c>
      <c r="H5" s="18">
        <v>0</v>
      </c>
      <c r="I5" s="11">
        <v>0</v>
      </c>
      <c r="J5" s="10">
        <v>2000</v>
      </c>
      <c r="K5" s="10">
        <v>0</v>
      </c>
      <c r="L5" s="18">
        <v>0</v>
      </c>
      <c r="M5" s="18">
        <v>0</v>
      </c>
      <c r="N5" s="11">
        <v>0</v>
      </c>
      <c r="O5" s="24">
        <v>0</v>
      </c>
    </row>
    <row r="6" spans="1:15" ht="19.5" customHeight="1">
      <c r="A6" s="28" t="s">
        <v>4</v>
      </c>
      <c r="B6" s="30">
        <v>1300</v>
      </c>
      <c r="C6" s="34">
        <v>42369</v>
      </c>
      <c r="D6" s="5" t="s">
        <v>31</v>
      </c>
      <c r="E6" s="13">
        <v>5</v>
      </c>
      <c r="F6" s="10">
        <v>0</v>
      </c>
      <c r="G6" s="10">
        <v>0</v>
      </c>
      <c r="H6" s="10">
        <v>0</v>
      </c>
      <c r="I6" s="11">
        <v>0</v>
      </c>
      <c r="J6" s="10">
        <v>1300</v>
      </c>
      <c r="K6" s="10">
        <v>0</v>
      </c>
      <c r="L6" s="10">
        <v>0</v>
      </c>
      <c r="M6" s="10">
        <v>0</v>
      </c>
      <c r="N6" s="11">
        <v>0</v>
      </c>
      <c r="O6" s="24">
        <v>0</v>
      </c>
    </row>
    <row r="7" spans="1:15" ht="19.5" customHeight="1">
      <c r="A7" s="28" t="s">
        <v>5</v>
      </c>
      <c r="B7" s="30">
        <v>2323</v>
      </c>
      <c r="C7" s="34">
        <v>42735</v>
      </c>
      <c r="D7" s="6" t="s">
        <v>26</v>
      </c>
      <c r="E7" s="13">
        <v>10</v>
      </c>
      <c r="F7" s="10">
        <v>2</v>
      </c>
      <c r="G7" s="10">
        <v>0</v>
      </c>
      <c r="H7" s="10">
        <v>0</v>
      </c>
      <c r="I7" s="11">
        <v>0</v>
      </c>
      <c r="J7" s="10">
        <v>1500</v>
      </c>
      <c r="K7" s="10">
        <v>823</v>
      </c>
      <c r="L7" s="10">
        <v>0</v>
      </c>
      <c r="M7" s="10">
        <v>0</v>
      </c>
      <c r="N7" s="11">
        <v>0</v>
      </c>
      <c r="O7" s="24">
        <v>0</v>
      </c>
    </row>
    <row r="8" spans="1:15" ht="19.5" customHeight="1">
      <c r="A8" s="28" t="s">
        <v>7</v>
      </c>
      <c r="B8" s="30">
        <v>13600</v>
      </c>
      <c r="C8" s="34">
        <v>43465</v>
      </c>
      <c r="D8" s="6" t="s">
        <v>25</v>
      </c>
      <c r="E8" s="13">
        <v>97</v>
      </c>
      <c r="F8" s="10">
        <v>108</v>
      </c>
      <c r="G8" s="10">
        <v>81</v>
      </c>
      <c r="H8" s="10">
        <v>27</v>
      </c>
      <c r="I8" s="11">
        <v>0</v>
      </c>
      <c r="J8" s="10">
        <v>3400</v>
      </c>
      <c r="K8" s="10">
        <v>3400</v>
      </c>
      <c r="L8" s="10">
        <v>3400</v>
      </c>
      <c r="M8" s="10">
        <v>3400</v>
      </c>
      <c r="N8" s="11">
        <v>0</v>
      </c>
      <c r="O8" s="24">
        <v>0</v>
      </c>
    </row>
    <row r="9" spans="1:15" ht="19.5" customHeight="1">
      <c r="A9" s="28" t="s">
        <v>35</v>
      </c>
      <c r="B9" s="30">
        <v>12000</v>
      </c>
      <c r="C9" s="34">
        <v>44926</v>
      </c>
      <c r="D9" s="6" t="s">
        <v>34</v>
      </c>
      <c r="E9" s="13">
        <v>132</v>
      </c>
      <c r="F9" s="10">
        <v>124</v>
      </c>
      <c r="G9" s="10">
        <v>139</v>
      </c>
      <c r="H9" s="10">
        <v>142</v>
      </c>
      <c r="I9" s="11">
        <v>120</v>
      </c>
      <c r="J9" s="10">
        <v>1500</v>
      </c>
      <c r="K9" s="10">
        <v>1500</v>
      </c>
      <c r="L9" s="10">
        <v>1500</v>
      </c>
      <c r="M9" s="10">
        <v>1500</v>
      </c>
      <c r="N9" s="11">
        <v>1500</v>
      </c>
      <c r="O9" s="24">
        <v>4500</v>
      </c>
    </row>
    <row r="10" spans="1:15" ht="19.5" customHeight="1" thickBot="1">
      <c r="A10" s="88" t="s">
        <v>46</v>
      </c>
      <c r="B10" s="89">
        <v>10000</v>
      </c>
      <c r="C10" s="90">
        <v>44012</v>
      </c>
      <c r="D10" s="87" t="s">
        <v>36</v>
      </c>
      <c r="E10" s="91">
        <v>64</v>
      </c>
      <c r="F10" s="92">
        <v>92</v>
      </c>
      <c r="G10" s="92">
        <v>70</v>
      </c>
      <c r="H10" s="92">
        <v>47</v>
      </c>
      <c r="I10" s="107">
        <v>25</v>
      </c>
      <c r="J10" s="92">
        <v>1428</v>
      </c>
      <c r="K10" s="92">
        <v>1905</v>
      </c>
      <c r="L10" s="92">
        <v>1905</v>
      </c>
      <c r="M10" s="92">
        <v>1905</v>
      </c>
      <c r="N10" s="93">
        <v>1905</v>
      </c>
      <c r="O10" s="94">
        <v>952</v>
      </c>
    </row>
    <row r="11" spans="1:15" ht="13.5" thickBot="1">
      <c r="A11" s="31" t="s">
        <v>6</v>
      </c>
      <c r="B11" s="26">
        <f>SUM(B5:B10)</f>
        <v>41223</v>
      </c>
      <c r="C11" s="2"/>
      <c r="D11" s="2"/>
      <c r="E11" s="12">
        <f>SUM(E5:E10)</f>
        <v>314</v>
      </c>
      <c r="F11" s="12">
        <f>SUM(F5:F10)</f>
        <v>326</v>
      </c>
      <c r="G11" s="12">
        <f>SUM(G5:G10)</f>
        <v>290</v>
      </c>
      <c r="H11" s="12">
        <f>SUM(H5:H10)</f>
        <v>216</v>
      </c>
      <c r="I11" s="108">
        <f>SUM(I5:I10)</f>
        <v>145</v>
      </c>
      <c r="J11" s="19">
        <f aca="true" t="shared" si="0" ref="J11:O11">SUM(J5:J10)</f>
        <v>11128</v>
      </c>
      <c r="K11" s="19">
        <f t="shared" si="0"/>
        <v>7628</v>
      </c>
      <c r="L11" s="19">
        <f t="shared" si="0"/>
        <v>6805</v>
      </c>
      <c r="M11" s="19">
        <f t="shared" si="0"/>
        <v>6805</v>
      </c>
      <c r="N11" s="19">
        <f t="shared" si="0"/>
        <v>3405</v>
      </c>
      <c r="O11" s="25">
        <f t="shared" si="0"/>
        <v>5452</v>
      </c>
    </row>
    <row r="12" spans="1:15" ht="12.75">
      <c r="A12" s="7"/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 t="s">
        <v>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2" t="s">
        <v>32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2" t="s">
        <v>27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ht="12.75">
      <c r="A17" s="2" t="s">
        <v>28</v>
      </c>
    </row>
    <row r="18" ht="12.75">
      <c r="A18" s="2" t="s">
        <v>33</v>
      </c>
    </row>
    <row r="19" ht="12.75">
      <c r="A19" s="2" t="s">
        <v>37</v>
      </c>
    </row>
    <row r="20" ht="12.75">
      <c r="A20" s="14"/>
    </row>
    <row r="26" spans="2:9" ht="12.75">
      <c r="B26" s="3"/>
      <c r="E26" s="3"/>
      <c r="F26" s="3"/>
      <c r="G26" s="3"/>
      <c r="H26" s="3"/>
      <c r="I26" s="3"/>
    </row>
  </sheetData>
  <mergeCells count="5">
    <mergeCell ref="E3:I3"/>
    <mergeCell ref="J3:N3"/>
    <mergeCell ref="O3:O4"/>
    <mergeCell ref="A1:I1"/>
    <mergeCell ref="B3:B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ignoredErrors>
    <ignoredError sqref="E11:I11 J11:N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15"/>
  <sheetViews>
    <sheetView workbookViewId="0" topLeftCell="A118">
      <selection activeCell="C139" sqref="C139"/>
    </sheetView>
  </sheetViews>
  <sheetFormatPr defaultColWidth="9.00390625" defaultRowHeight="12.75"/>
  <cols>
    <col min="1" max="1" width="13.125" style="0" customWidth="1"/>
    <col min="2" max="2" width="12.125" style="0" bestFit="1" customWidth="1"/>
    <col min="3" max="3" width="8.25390625" style="0" bestFit="1" customWidth="1"/>
    <col min="4" max="4" width="4.125" style="0" bestFit="1" customWidth="1"/>
    <col min="5" max="5" width="13.625" style="58" bestFit="1" customWidth="1"/>
    <col min="6" max="6" width="13.625" style="0" bestFit="1" customWidth="1"/>
    <col min="7" max="7" width="14.25390625" style="0" bestFit="1" customWidth="1"/>
    <col min="8" max="8" width="13.75390625" style="0" bestFit="1" customWidth="1"/>
    <col min="9" max="9" width="9.125" style="40" customWidth="1"/>
    <col min="10" max="10" width="4.375" style="40" bestFit="1" customWidth="1"/>
    <col min="11" max="11" width="12.125" style="40" bestFit="1" customWidth="1"/>
    <col min="12" max="12" width="10.375" style="40" bestFit="1" customWidth="1"/>
  </cols>
  <sheetData>
    <row r="1" spans="1:7" ht="12.75">
      <c r="A1" s="35" t="s">
        <v>12</v>
      </c>
      <c r="B1" s="36" t="s">
        <v>13</v>
      </c>
      <c r="C1" s="37"/>
      <c r="D1" s="36"/>
      <c r="E1" s="38" t="s">
        <v>14</v>
      </c>
      <c r="F1" s="36" t="s">
        <v>15</v>
      </c>
      <c r="G1" s="39" t="s">
        <v>16</v>
      </c>
    </row>
    <row r="2" spans="1:7" ht="12.75">
      <c r="A2" s="41"/>
      <c r="B2" s="42">
        <v>13000000</v>
      </c>
      <c r="C2" s="43">
        <v>0.0193</v>
      </c>
      <c r="D2" s="44">
        <v>90</v>
      </c>
      <c r="E2" s="32">
        <v>44956.44</v>
      </c>
      <c r="F2" s="33"/>
      <c r="G2" s="45"/>
    </row>
    <row r="3" spans="1:7" ht="12.75">
      <c r="A3" s="41"/>
      <c r="B3" s="42">
        <f aca="true" t="shared" si="0" ref="B3:B41">B2-325000</f>
        <v>12675000</v>
      </c>
      <c r="C3" s="43">
        <v>0.0193</v>
      </c>
      <c r="D3" s="44">
        <v>90</v>
      </c>
      <c r="E3" s="32">
        <f aca="true" t="shared" si="1" ref="E3:E40">B3*C3*D3/360</f>
        <v>61156.87500000001</v>
      </c>
      <c r="F3" s="33"/>
      <c r="G3" s="45"/>
    </row>
    <row r="4" spans="1:7" ht="12.75">
      <c r="A4" s="46" t="s">
        <v>17</v>
      </c>
      <c r="B4" s="42">
        <f t="shared" si="0"/>
        <v>12350000</v>
      </c>
      <c r="C4" s="43">
        <v>0.0193</v>
      </c>
      <c r="D4" s="44">
        <v>90</v>
      </c>
      <c r="E4" s="32">
        <f t="shared" si="1"/>
        <v>59588.75000000001</v>
      </c>
      <c r="F4" s="33"/>
      <c r="G4" s="45"/>
    </row>
    <row r="5" spans="1:7" ht="12.75">
      <c r="A5" s="41"/>
      <c r="B5" s="42">
        <f t="shared" si="0"/>
        <v>12025000</v>
      </c>
      <c r="C5" s="43">
        <v>0.0307</v>
      </c>
      <c r="D5" s="44">
        <v>90</v>
      </c>
      <c r="E5" s="32">
        <f t="shared" si="1"/>
        <v>92291.875</v>
      </c>
      <c r="F5" s="33">
        <f>SUM(E2:E5)</f>
        <v>257993.94</v>
      </c>
      <c r="G5" s="45">
        <v>2006</v>
      </c>
    </row>
    <row r="6" spans="1:7" ht="12.75">
      <c r="A6" s="41"/>
      <c r="B6" s="42">
        <f t="shared" si="0"/>
        <v>11700000</v>
      </c>
      <c r="C6" s="43">
        <v>0.0307</v>
      </c>
      <c r="D6" s="44">
        <v>90</v>
      </c>
      <c r="E6" s="32">
        <f t="shared" si="1"/>
        <v>89797.5</v>
      </c>
      <c r="F6" s="33"/>
      <c r="G6" s="45"/>
    </row>
    <row r="7" spans="1:7" ht="12.75">
      <c r="A7" s="41"/>
      <c r="B7" s="42">
        <f t="shared" si="0"/>
        <v>11375000</v>
      </c>
      <c r="C7" s="43">
        <v>0.0307</v>
      </c>
      <c r="D7" s="44">
        <v>90</v>
      </c>
      <c r="E7" s="32">
        <f t="shared" si="1"/>
        <v>87303.125</v>
      </c>
      <c r="F7" s="33"/>
      <c r="G7" s="45"/>
    </row>
    <row r="8" spans="1:7" ht="12.75">
      <c r="A8" s="41"/>
      <c r="B8" s="42">
        <f t="shared" si="0"/>
        <v>11050000</v>
      </c>
      <c r="C8" s="43">
        <v>0.0307</v>
      </c>
      <c r="D8" s="44">
        <v>90</v>
      </c>
      <c r="E8" s="32">
        <f t="shared" si="1"/>
        <v>84808.75</v>
      </c>
      <c r="F8" s="33"/>
      <c r="G8" s="45"/>
    </row>
    <row r="9" spans="1:7" ht="12.75">
      <c r="A9" s="41"/>
      <c r="B9" s="42">
        <f t="shared" si="0"/>
        <v>10725000</v>
      </c>
      <c r="C9" s="43">
        <v>0.0386</v>
      </c>
      <c r="D9" s="44">
        <v>90</v>
      </c>
      <c r="E9" s="32">
        <f t="shared" si="1"/>
        <v>103496.25</v>
      </c>
      <c r="F9" s="33">
        <f>SUM(E6:E9)</f>
        <v>365405.625</v>
      </c>
      <c r="G9" s="45">
        <v>2007</v>
      </c>
    </row>
    <row r="10" spans="1:7" ht="12.75">
      <c r="A10" s="41"/>
      <c r="B10" s="42">
        <f t="shared" si="0"/>
        <v>10400000</v>
      </c>
      <c r="C10" s="43">
        <v>0.0386</v>
      </c>
      <c r="D10" s="44">
        <v>90</v>
      </c>
      <c r="E10" s="32">
        <f t="shared" si="1"/>
        <v>100360</v>
      </c>
      <c r="F10" s="33"/>
      <c r="G10" s="45"/>
    </row>
    <row r="11" spans="1:7" ht="12.75">
      <c r="A11" s="41"/>
      <c r="B11" s="42">
        <f t="shared" si="0"/>
        <v>10075000</v>
      </c>
      <c r="C11" s="43">
        <v>0.0386</v>
      </c>
      <c r="D11" s="44">
        <v>90</v>
      </c>
      <c r="E11" s="32">
        <f t="shared" si="1"/>
        <v>97223.75</v>
      </c>
      <c r="F11" s="33"/>
      <c r="G11" s="45"/>
    </row>
    <row r="12" spans="1:7" ht="12.75">
      <c r="A12" s="41"/>
      <c r="B12" s="42">
        <f t="shared" si="0"/>
        <v>9750000</v>
      </c>
      <c r="C12" s="43">
        <v>0.0386</v>
      </c>
      <c r="D12" s="44">
        <v>90</v>
      </c>
      <c r="E12" s="32">
        <f t="shared" si="1"/>
        <v>94087.5</v>
      </c>
      <c r="F12" s="33"/>
      <c r="G12" s="45"/>
    </row>
    <row r="13" spans="1:7" ht="12.75">
      <c r="A13" s="41"/>
      <c r="B13" s="42">
        <f t="shared" si="0"/>
        <v>9425000</v>
      </c>
      <c r="C13" s="47">
        <v>0.0392</v>
      </c>
      <c r="D13" s="44">
        <v>90</v>
      </c>
      <c r="E13" s="32">
        <f t="shared" si="1"/>
        <v>92365</v>
      </c>
      <c r="F13" s="33">
        <f>SUM(E10:E13)</f>
        <v>384036.25</v>
      </c>
      <c r="G13" s="45">
        <v>2008</v>
      </c>
    </row>
    <row r="14" spans="1:7" ht="12.75">
      <c r="A14" s="41"/>
      <c r="B14" s="42">
        <f t="shared" si="0"/>
        <v>9100000</v>
      </c>
      <c r="C14" s="43">
        <v>0.0392</v>
      </c>
      <c r="D14" s="44">
        <v>90</v>
      </c>
      <c r="E14" s="32">
        <f t="shared" si="1"/>
        <v>89180</v>
      </c>
      <c r="F14" s="33"/>
      <c r="G14" s="45"/>
    </row>
    <row r="15" spans="1:7" ht="12.75">
      <c r="A15" s="41"/>
      <c r="B15" s="42">
        <f t="shared" si="0"/>
        <v>8775000</v>
      </c>
      <c r="C15" s="43">
        <v>0.0392</v>
      </c>
      <c r="D15" s="44">
        <v>90</v>
      </c>
      <c r="E15" s="32">
        <f t="shared" si="1"/>
        <v>85995</v>
      </c>
      <c r="F15" s="33"/>
      <c r="G15" s="45"/>
    </row>
    <row r="16" spans="1:7" ht="12.75">
      <c r="A16" s="41"/>
      <c r="B16" s="42">
        <f t="shared" si="0"/>
        <v>8450000</v>
      </c>
      <c r="C16" s="43">
        <v>0.0392</v>
      </c>
      <c r="D16" s="44">
        <v>90</v>
      </c>
      <c r="E16" s="32">
        <f t="shared" si="1"/>
        <v>82810</v>
      </c>
      <c r="F16" s="33"/>
      <c r="G16" s="45"/>
    </row>
    <row r="17" spans="1:7" ht="12.75">
      <c r="A17" s="41"/>
      <c r="B17" s="42">
        <f t="shared" si="0"/>
        <v>8125000</v>
      </c>
      <c r="C17" s="47">
        <v>0.0245</v>
      </c>
      <c r="D17" s="44">
        <v>90</v>
      </c>
      <c r="E17" s="32">
        <f t="shared" si="1"/>
        <v>49765.625</v>
      </c>
      <c r="F17" s="33">
        <f>SUM(E14:E17)</f>
        <v>307750.625</v>
      </c>
      <c r="G17" s="45">
        <v>2009</v>
      </c>
    </row>
    <row r="18" spans="1:7" ht="12.75">
      <c r="A18" s="41"/>
      <c r="B18" s="42">
        <f t="shared" si="0"/>
        <v>7800000</v>
      </c>
      <c r="C18" s="47">
        <v>0.0245</v>
      </c>
      <c r="D18" s="44">
        <v>90</v>
      </c>
      <c r="E18" s="32">
        <f t="shared" si="1"/>
        <v>47775</v>
      </c>
      <c r="F18" s="33"/>
      <c r="G18" s="45"/>
    </row>
    <row r="19" spans="1:7" ht="12.75">
      <c r="A19" s="41"/>
      <c r="B19" s="42">
        <f t="shared" si="0"/>
        <v>7475000</v>
      </c>
      <c r="C19" s="47">
        <v>0.0245</v>
      </c>
      <c r="D19" s="44">
        <v>90</v>
      </c>
      <c r="E19" s="32">
        <f t="shared" si="1"/>
        <v>45784.375</v>
      </c>
      <c r="F19" s="33"/>
      <c r="G19" s="45"/>
    </row>
    <row r="20" spans="1:7" ht="12.75">
      <c r="A20" s="41"/>
      <c r="B20" s="42">
        <f t="shared" si="0"/>
        <v>7150000</v>
      </c>
      <c r="C20" s="47">
        <v>0.0245</v>
      </c>
      <c r="D20" s="44">
        <v>90</v>
      </c>
      <c r="E20" s="32">
        <f t="shared" si="1"/>
        <v>43793.75</v>
      </c>
      <c r="F20" s="33"/>
      <c r="G20" s="45"/>
    </row>
    <row r="21" spans="1:7" ht="12.75">
      <c r="A21" s="41"/>
      <c r="B21" s="42">
        <f t="shared" si="0"/>
        <v>6825000</v>
      </c>
      <c r="C21" s="47">
        <v>0.0184</v>
      </c>
      <c r="D21" s="44">
        <v>90</v>
      </c>
      <c r="E21" s="32">
        <f t="shared" si="1"/>
        <v>31395</v>
      </c>
      <c r="F21" s="33">
        <f>SUM(E18:E21)</f>
        <v>168748.125</v>
      </c>
      <c r="G21" s="45">
        <v>2010</v>
      </c>
    </row>
    <row r="22" spans="1:7" ht="12.75">
      <c r="A22" s="41"/>
      <c r="B22" s="42">
        <f t="shared" si="0"/>
        <v>6500000</v>
      </c>
      <c r="C22" s="47">
        <v>0.0184</v>
      </c>
      <c r="D22" s="44">
        <v>90</v>
      </c>
      <c r="E22" s="32">
        <f t="shared" si="1"/>
        <v>29900</v>
      </c>
      <c r="F22" s="33"/>
      <c r="G22" s="45"/>
    </row>
    <row r="23" spans="1:7" ht="12.75">
      <c r="A23" s="41"/>
      <c r="B23" s="42">
        <f t="shared" si="0"/>
        <v>6175000</v>
      </c>
      <c r="C23" s="47">
        <v>0.0184</v>
      </c>
      <c r="D23" s="44">
        <v>90</v>
      </c>
      <c r="E23" s="32">
        <f t="shared" si="1"/>
        <v>28405</v>
      </c>
      <c r="F23" s="33"/>
      <c r="G23" s="45"/>
    </row>
    <row r="24" spans="1:7" ht="12.75">
      <c r="A24" s="41"/>
      <c r="B24" s="42">
        <f t="shared" si="0"/>
        <v>5850000</v>
      </c>
      <c r="C24" s="47">
        <v>0.0184</v>
      </c>
      <c r="D24" s="44">
        <v>90</v>
      </c>
      <c r="E24" s="32">
        <f t="shared" si="1"/>
        <v>26910</v>
      </c>
      <c r="F24" s="33"/>
      <c r="G24" s="45"/>
    </row>
    <row r="25" spans="1:7" ht="12.75">
      <c r="A25" s="41"/>
      <c r="B25" s="42">
        <f t="shared" si="0"/>
        <v>5525000</v>
      </c>
      <c r="C25" s="47">
        <v>0.0177</v>
      </c>
      <c r="D25" s="44">
        <v>90</v>
      </c>
      <c r="E25" s="32">
        <f t="shared" si="1"/>
        <v>24448.125</v>
      </c>
      <c r="F25" s="33">
        <f>SUM(E22:E25)</f>
        <v>109663.125</v>
      </c>
      <c r="G25" s="45">
        <v>2011</v>
      </c>
    </row>
    <row r="26" spans="1:7" ht="12.75">
      <c r="A26" s="41"/>
      <c r="B26" s="42">
        <f t="shared" si="0"/>
        <v>5200000</v>
      </c>
      <c r="C26" s="47">
        <v>0.0177</v>
      </c>
      <c r="D26" s="44">
        <v>90</v>
      </c>
      <c r="E26" s="32">
        <f t="shared" si="1"/>
        <v>23010</v>
      </c>
      <c r="F26" s="33"/>
      <c r="G26" s="45"/>
    </row>
    <row r="27" spans="1:7" ht="12.75">
      <c r="A27" s="41"/>
      <c r="B27" s="42">
        <f t="shared" si="0"/>
        <v>4875000</v>
      </c>
      <c r="C27" s="47">
        <v>0.0177</v>
      </c>
      <c r="D27" s="44">
        <v>90</v>
      </c>
      <c r="E27" s="32">
        <f t="shared" si="1"/>
        <v>21571.875</v>
      </c>
      <c r="F27" s="33"/>
      <c r="G27" s="45"/>
    </row>
    <row r="28" spans="1:7" ht="12.75">
      <c r="A28" s="41"/>
      <c r="B28" s="42">
        <f t="shared" si="0"/>
        <v>4550000</v>
      </c>
      <c r="C28" s="47">
        <v>0.0177</v>
      </c>
      <c r="D28" s="44">
        <v>90</v>
      </c>
      <c r="E28" s="32">
        <f t="shared" si="1"/>
        <v>20133.75</v>
      </c>
      <c r="F28" s="33"/>
      <c r="G28" s="45"/>
    </row>
    <row r="29" spans="1:7" ht="12.75">
      <c r="A29" s="41"/>
      <c r="B29" s="42">
        <f t="shared" si="0"/>
        <v>4225000</v>
      </c>
      <c r="C29" s="47">
        <v>0.0131</v>
      </c>
      <c r="D29" s="44">
        <v>90</v>
      </c>
      <c r="E29" s="32">
        <f t="shared" si="1"/>
        <v>13836.875</v>
      </c>
      <c r="F29" s="33">
        <f>SUM(E26:E29)</f>
        <v>78552.5</v>
      </c>
      <c r="G29" s="45">
        <v>2012</v>
      </c>
    </row>
    <row r="30" spans="1:7" ht="12.75">
      <c r="A30" s="41"/>
      <c r="B30" s="42">
        <f t="shared" si="0"/>
        <v>3900000</v>
      </c>
      <c r="C30" s="47">
        <v>0.0131</v>
      </c>
      <c r="D30" s="44">
        <v>90</v>
      </c>
      <c r="E30" s="32">
        <f t="shared" si="1"/>
        <v>12772.5</v>
      </c>
      <c r="F30" s="33"/>
      <c r="G30" s="45"/>
    </row>
    <row r="31" spans="1:7" ht="12.75">
      <c r="A31" s="41"/>
      <c r="B31" s="42">
        <f t="shared" si="0"/>
        <v>3575000</v>
      </c>
      <c r="C31" s="47">
        <v>0.0131</v>
      </c>
      <c r="D31" s="44">
        <v>90</v>
      </c>
      <c r="E31" s="32">
        <f t="shared" si="1"/>
        <v>11708.125</v>
      </c>
      <c r="F31" s="33"/>
      <c r="G31" s="45"/>
    </row>
    <row r="32" spans="1:7" ht="12.75">
      <c r="A32" s="41"/>
      <c r="B32" s="42">
        <f t="shared" si="0"/>
        <v>3250000</v>
      </c>
      <c r="C32" s="47">
        <v>0.0131</v>
      </c>
      <c r="D32" s="44">
        <v>90</v>
      </c>
      <c r="E32" s="32">
        <f t="shared" si="1"/>
        <v>10643.75</v>
      </c>
      <c r="F32" s="33"/>
      <c r="G32" s="45"/>
    </row>
    <row r="33" spans="1:7" ht="12.75">
      <c r="A33" s="41"/>
      <c r="B33" s="42">
        <f t="shared" si="0"/>
        <v>2925000</v>
      </c>
      <c r="C33" s="47">
        <v>0.0078</v>
      </c>
      <c r="D33" s="44">
        <v>90</v>
      </c>
      <c r="E33" s="32">
        <f t="shared" si="1"/>
        <v>5703.75</v>
      </c>
      <c r="F33" s="33">
        <f>SUM(E30:E33)</f>
        <v>40828.125</v>
      </c>
      <c r="G33" s="45">
        <v>2013</v>
      </c>
    </row>
    <row r="34" spans="1:7" ht="12.75">
      <c r="A34" s="41"/>
      <c r="B34" s="42">
        <f t="shared" si="0"/>
        <v>2600000</v>
      </c>
      <c r="C34" s="47">
        <v>0.0078</v>
      </c>
      <c r="D34" s="44">
        <v>90</v>
      </c>
      <c r="E34" s="32">
        <f t="shared" si="1"/>
        <v>5070</v>
      </c>
      <c r="F34" s="33"/>
      <c r="G34" s="45"/>
    </row>
    <row r="35" spans="1:7" ht="12.75">
      <c r="A35" s="41"/>
      <c r="B35" s="42">
        <f t="shared" si="0"/>
        <v>2275000</v>
      </c>
      <c r="C35" s="47">
        <v>0.0078</v>
      </c>
      <c r="D35" s="44">
        <v>90</v>
      </c>
      <c r="E35" s="32">
        <f t="shared" si="1"/>
        <v>4436.25</v>
      </c>
      <c r="F35" s="33"/>
      <c r="G35" s="45"/>
    </row>
    <row r="36" spans="1:7" ht="12.75">
      <c r="A36" s="41"/>
      <c r="B36" s="42">
        <f t="shared" si="0"/>
        <v>1950000</v>
      </c>
      <c r="C36" s="47">
        <v>0.0078</v>
      </c>
      <c r="D36" s="44">
        <v>90</v>
      </c>
      <c r="E36" s="32">
        <f t="shared" si="1"/>
        <v>3802.5</v>
      </c>
      <c r="F36" s="33"/>
      <c r="G36" s="45"/>
    </row>
    <row r="37" spans="1:7" ht="12.75">
      <c r="A37" s="41"/>
      <c r="B37" s="42">
        <f>B36-325000</f>
        <v>1625000</v>
      </c>
      <c r="C37" s="47">
        <v>0.0056</v>
      </c>
      <c r="D37" s="44">
        <v>90</v>
      </c>
      <c r="E37" s="32">
        <f t="shared" si="1"/>
        <v>2275</v>
      </c>
      <c r="F37" s="33">
        <f>SUM(E34:E37)</f>
        <v>15583.75</v>
      </c>
      <c r="G37" s="45">
        <v>2014</v>
      </c>
    </row>
    <row r="38" spans="1:7" ht="12.75">
      <c r="A38" s="41"/>
      <c r="B38" s="42">
        <f t="shared" si="0"/>
        <v>1300000</v>
      </c>
      <c r="C38" s="47">
        <v>0.0056</v>
      </c>
      <c r="D38" s="44">
        <v>90</v>
      </c>
      <c r="E38" s="32">
        <f t="shared" si="1"/>
        <v>1820</v>
      </c>
      <c r="F38" s="33"/>
      <c r="G38" s="45"/>
    </row>
    <row r="39" spans="1:7" ht="12.75">
      <c r="A39" s="41"/>
      <c r="B39" s="42">
        <f t="shared" si="0"/>
        <v>975000</v>
      </c>
      <c r="C39" s="47">
        <v>0.0056</v>
      </c>
      <c r="D39" s="44">
        <v>90</v>
      </c>
      <c r="E39" s="32">
        <f t="shared" si="1"/>
        <v>1365</v>
      </c>
      <c r="F39" s="33"/>
      <c r="G39" s="45"/>
    </row>
    <row r="40" spans="1:7" ht="12.75">
      <c r="A40" s="41"/>
      <c r="B40" s="42">
        <f t="shared" si="0"/>
        <v>650000</v>
      </c>
      <c r="C40" s="47">
        <v>0.0056</v>
      </c>
      <c r="D40" s="44">
        <v>90</v>
      </c>
      <c r="E40" s="32">
        <f t="shared" si="1"/>
        <v>910</v>
      </c>
      <c r="F40" s="33"/>
      <c r="G40" s="45"/>
    </row>
    <row r="41" spans="1:7" ht="12.75">
      <c r="A41" s="41"/>
      <c r="B41" s="42">
        <f t="shared" si="0"/>
        <v>325000</v>
      </c>
      <c r="C41" s="49"/>
      <c r="D41" s="44"/>
      <c r="E41" s="50"/>
      <c r="F41" s="33">
        <f>SUM(E38:E41)</f>
        <v>4095</v>
      </c>
      <c r="G41" s="45">
        <v>2015</v>
      </c>
    </row>
    <row r="42" spans="1:7" ht="13.5" thickBot="1">
      <c r="A42" s="51"/>
      <c r="B42" s="52"/>
      <c r="C42" s="53"/>
      <c r="D42" s="52"/>
      <c r="E42" s="54"/>
      <c r="F42" s="55">
        <f>SUM(F41,F37,F33,F29,F25,F21,F17,F13,F9,F5)</f>
        <v>1732657.065</v>
      </c>
      <c r="G42" s="56"/>
    </row>
    <row r="43" spans="3:6" ht="13.5" thickBot="1">
      <c r="C43" s="57"/>
      <c r="F43" s="59"/>
    </row>
    <row r="44" spans="1:7" ht="12.75">
      <c r="A44" s="35" t="s">
        <v>18</v>
      </c>
      <c r="B44" s="36" t="s">
        <v>13</v>
      </c>
      <c r="C44" s="37"/>
      <c r="D44" s="36"/>
      <c r="E44" s="38" t="s">
        <v>14</v>
      </c>
      <c r="F44" s="36" t="s">
        <v>15</v>
      </c>
      <c r="G44" s="39" t="s">
        <v>16</v>
      </c>
    </row>
    <row r="45" spans="1:7" ht="12.75">
      <c r="A45" s="41"/>
      <c r="B45" s="60">
        <v>20000000</v>
      </c>
      <c r="C45" s="43">
        <v>0.0194</v>
      </c>
      <c r="D45" s="44">
        <v>90</v>
      </c>
      <c r="E45" s="61">
        <v>135272.72</v>
      </c>
      <c r="F45" s="60"/>
      <c r="G45" s="45"/>
    </row>
    <row r="46" spans="1:7" ht="12.75">
      <c r="A46" s="41"/>
      <c r="B46" s="60">
        <f aca="true" t="shared" si="2" ref="B46:B84">B45-500000</f>
        <v>19500000</v>
      </c>
      <c r="C46" s="43">
        <v>0.0194</v>
      </c>
      <c r="D46" s="44">
        <v>90</v>
      </c>
      <c r="E46" s="61">
        <f aca="true" t="shared" si="3" ref="E46:E83">B46*C46*D46/360</f>
        <v>94575</v>
      </c>
      <c r="F46" s="60"/>
      <c r="G46" s="45"/>
    </row>
    <row r="47" spans="1:7" ht="12.75">
      <c r="A47" s="46" t="s">
        <v>19</v>
      </c>
      <c r="B47" s="60">
        <f t="shared" si="2"/>
        <v>19000000</v>
      </c>
      <c r="C47" s="43">
        <v>0.0194</v>
      </c>
      <c r="D47" s="44">
        <v>90</v>
      </c>
      <c r="E47" s="61">
        <f t="shared" si="3"/>
        <v>92150</v>
      </c>
      <c r="F47" s="60"/>
      <c r="G47" s="45"/>
    </row>
    <row r="48" spans="1:7" ht="12.75">
      <c r="A48" s="41"/>
      <c r="B48" s="60">
        <f t="shared" si="2"/>
        <v>18500000</v>
      </c>
      <c r="C48" s="43">
        <v>0.0311</v>
      </c>
      <c r="D48" s="44">
        <v>90</v>
      </c>
      <c r="E48" s="61">
        <f t="shared" si="3"/>
        <v>143837.5</v>
      </c>
      <c r="F48" s="60">
        <f>SUM(E45:E48)</f>
        <v>465835.22</v>
      </c>
      <c r="G48" s="45">
        <v>2006</v>
      </c>
    </row>
    <row r="49" spans="1:7" ht="12.75">
      <c r="A49" s="41"/>
      <c r="B49" s="60">
        <f t="shared" si="2"/>
        <v>18000000</v>
      </c>
      <c r="C49" s="43">
        <v>0.0311</v>
      </c>
      <c r="D49" s="44">
        <v>90</v>
      </c>
      <c r="E49" s="61">
        <f t="shared" si="3"/>
        <v>139950</v>
      </c>
      <c r="F49" s="60"/>
      <c r="G49" s="45"/>
    </row>
    <row r="50" spans="1:7" ht="12.75">
      <c r="A50" s="41"/>
      <c r="B50" s="60">
        <f t="shared" si="2"/>
        <v>17500000</v>
      </c>
      <c r="C50" s="43">
        <v>0.0311</v>
      </c>
      <c r="D50" s="44">
        <v>90</v>
      </c>
      <c r="E50" s="61">
        <f t="shared" si="3"/>
        <v>136062.5</v>
      </c>
      <c r="F50" s="60"/>
      <c r="G50" s="45"/>
    </row>
    <row r="51" spans="1:7" ht="12.75">
      <c r="A51" s="41"/>
      <c r="B51" s="60">
        <f t="shared" si="2"/>
        <v>17000000</v>
      </c>
      <c r="C51" s="43">
        <v>0.0311</v>
      </c>
      <c r="D51" s="44">
        <v>90</v>
      </c>
      <c r="E51" s="61">
        <f t="shared" si="3"/>
        <v>132175</v>
      </c>
      <c r="F51" s="60"/>
      <c r="G51" s="45"/>
    </row>
    <row r="52" spans="1:7" ht="12.75">
      <c r="A52" s="41"/>
      <c r="B52" s="60">
        <f t="shared" si="2"/>
        <v>16500000</v>
      </c>
      <c r="C52" s="43">
        <v>0.0383</v>
      </c>
      <c r="D52" s="44">
        <v>90</v>
      </c>
      <c r="E52" s="61">
        <f t="shared" si="3"/>
        <v>157987.5</v>
      </c>
      <c r="F52" s="60">
        <f>SUM(E49:E52)</f>
        <v>566175</v>
      </c>
      <c r="G52" s="45">
        <v>2007</v>
      </c>
    </row>
    <row r="53" spans="1:7" ht="12.75">
      <c r="A53" s="41"/>
      <c r="B53" s="60">
        <f t="shared" si="2"/>
        <v>16000000</v>
      </c>
      <c r="C53" s="43">
        <v>0.0383</v>
      </c>
      <c r="D53" s="44">
        <v>90</v>
      </c>
      <c r="E53" s="61">
        <f t="shared" si="3"/>
        <v>153200</v>
      </c>
      <c r="F53" s="60"/>
      <c r="G53" s="45"/>
    </row>
    <row r="54" spans="1:7" ht="12.75">
      <c r="A54" s="41"/>
      <c r="B54" s="60">
        <f t="shared" si="2"/>
        <v>15500000</v>
      </c>
      <c r="C54" s="43">
        <v>0.0383</v>
      </c>
      <c r="D54" s="44">
        <v>90</v>
      </c>
      <c r="E54" s="61">
        <f t="shared" si="3"/>
        <v>148412.5</v>
      </c>
      <c r="F54" s="60"/>
      <c r="G54" s="45"/>
    </row>
    <row r="55" spans="1:7" ht="12.75">
      <c r="A55" s="41"/>
      <c r="B55" s="60">
        <f t="shared" si="2"/>
        <v>15000000</v>
      </c>
      <c r="C55" s="43">
        <v>0.0383</v>
      </c>
      <c r="D55" s="44">
        <v>90</v>
      </c>
      <c r="E55" s="61">
        <f t="shared" si="3"/>
        <v>143625</v>
      </c>
      <c r="F55" s="60"/>
      <c r="G55" s="45"/>
    </row>
    <row r="56" spans="1:7" ht="12.75">
      <c r="A56" s="41"/>
      <c r="B56" s="60">
        <f t="shared" si="2"/>
        <v>14500000</v>
      </c>
      <c r="C56" s="47">
        <v>0.0397</v>
      </c>
      <c r="D56" s="44">
        <v>90</v>
      </c>
      <c r="E56" s="61">
        <f t="shared" si="3"/>
        <v>143912.5</v>
      </c>
      <c r="F56" s="60">
        <f>SUM(E53:E56)</f>
        <v>589150</v>
      </c>
      <c r="G56" s="45">
        <v>2008</v>
      </c>
    </row>
    <row r="57" spans="1:7" ht="12.75">
      <c r="A57" s="41"/>
      <c r="B57" s="60">
        <f t="shared" si="2"/>
        <v>14000000</v>
      </c>
      <c r="C57" s="43">
        <v>0.0397</v>
      </c>
      <c r="D57" s="44">
        <v>90</v>
      </c>
      <c r="E57" s="61">
        <f t="shared" si="3"/>
        <v>138950</v>
      </c>
      <c r="F57" s="60"/>
      <c r="G57" s="45"/>
    </row>
    <row r="58" spans="1:7" ht="12.75">
      <c r="A58" s="41"/>
      <c r="B58" s="60">
        <f t="shared" si="2"/>
        <v>13500000</v>
      </c>
      <c r="C58" s="43">
        <v>0.0397</v>
      </c>
      <c r="D58" s="44">
        <v>90</v>
      </c>
      <c r="E58" s="61">
        <f t="shared" si="3"/>
        <v>133987.5</v>
      </c>
      <c r="F58" s="60"/>
      <c r="G58" s="45"/>
    </row>
    <row r="59" spans="1:7" ht="12.75">
      <c r="A59" s="41"/>
      <c r="B59" s="60">
        <f t="shared" si="2"/>
        <v>13000000</v>
      </c>
      <c r="C59" s="43">
        <v>0.0397</v>
      </c>
      <c r="D59" s="44">
        <v>90</v>
      </c>
      <c r="E59" s="61">
        <f t="shared" si="3"/>
        <v>129025</v>
      </c>
      <c r="F59" s="60"/>
      <c r="G59" s="45"/>
    </row>
    <row r="60" spans="1:7" ht="12.75">
      <c r="A60" s="41"/>
      <c r="B60" s="60">
        <f t="shared" si="2"/>
        <v>12500000</v>
      </c>
      <c r="C60" s="47">
        <v>0.0243</v>
      </c>
      <c r="D60" s="44">
        <v>90</v>
      </c>
      <c r="E60" s="61">
        <f t="shared" si="3"/>
        <v>75937.5</v>
      </c>
      <c r="F60" s="60">
        <f>SUM(E57:E60)</f>
        <v>477900</v>
      </c>
      <c r="G60" s="45">
        <v>2009</v>
      </c>
    </row>
    <row r="61" spans="1:7" ht="12.75">
      <c r="A61" s="41"/>
      <c r="B61" s="60">
        <f t="shared" si="2"/>
        <v>12000000</v>
      </c>
      <c r="C61" s="47">
        <v>0.0243</v>
      </c>
      <c r="D61" s="44">
        <v>90</v>
      </c>
      <c r="E61" s="61">
        <f t="shared" si="3"/>
        <v>72900</v>
      </c>
      <c r="F61" s="60"/>
      <c r="G61" s="45"/>
    </row>
    <row r="62" spans="1:7" ht="12.75">
      <c r="A62" s="41"/>
      <c r="B62" s="60">
        <f t="shared" si="2"/>
        <v>11500000</v>
      </c>
      <c r="C62" s="47">
        <v>0.0243</v>
      </c>
      <c r="D62" s="44">
        <v>90</v>
      </c>
      <c r="E62" s="61">
        <f t="shared" si="3"/>
        <v>69862.5</v>
      </c>
      <c r="F62" s="60"/>
      <c r="G62" s="45"/>
    </row>
    <row r="63" spans="1:7" ht="12.75">
      <c r="A63" s="41"/>
      <c r="B63" s="60">
        <f t="shared" si="2"/>
        <v>11000000</v>
      </c>
      <c r="C63" s="47">
        <v>0.0243</v>
      </c>
      <c r="D63" s="44">
        <v>90</v>
      </c>
      <c r="E63" s="61">
        <f t="shared" si="3"/>
        <v>66825</v>
      </c>
      <c r="F63" s="60"/>
      <c r="G63" s="45"/>
    </row>
    <row r="64" spans="1:7" ht="12.75">
      <c r="A64" s="41"/>
      <c r="B64" s="60">
        <f t="shared" si="2"/>
        <v>10500000</v>
      </c>
      <c r="C64" s="47">
        <v>0.0181</v>
      </c>
      <c r="D64" s="44">
        <v>90</v>
      </c>
      <c r="E64" s="61">
        <f t="shared" si="3"/>
        <v>47512.50000000001</v>
      </c>
      <c r="F64" s="60">
        <f>SUM(E61:E64)</f>
        <v>257100</v>
      </c>
      <c r="G64" s="45">
        <v>2010</v>
      </c>
    </row>
    <row r="65" spans="1:7" ht="12.75">
      <c r="A65" s="41"/>
      <c r="B65" s="60">
        <f t="shared" si="2"/>
        <v>10000000</v>
      </c>
      <c r="C65" s="47">
        <v>0.0181</v>
      </c>
      <c r="D65" s="44">
        <v>90</v>
      </c>
      <c r="E65" s="61">
        <f t="shared" si="3"/>
        <v>45250.00000000001</v>
      </c>
      <c r="F65" s="60"/>
      <c r="G65" s="45"/>
    </row>
    <row r="66" spans="1:7" ht="12.75">
      <c r="A66" s="41"/>
      <c r="B66" s="60">
        <f t="shared" si="2"/>
        <v>9500000</v>
      </c>
      <c r="C66" s="47">
        <v>0.0181</v>
      </c>
      <c r="D66" s="44">
        <v>90</v>
      </c>
      <c r="E66" s="61">
        <f t="shared" si="3"/>
        <v>42987.5</v>
      </c>
      <c r="F66" s="60"/>
      <c r="G66" s="45"/>
    </row>
    <row r="67" spans="1:7" ht="12.75">
      <c r="A67" s="41"/>
      <c r="B67" s="60">
        <f>B66-500000</f>
        <v>9000000</v>
      </c>
      <c r="C67" s="47">
        <v>0.0181</v>
      </c>
      <c r="D67" s="44">
        <v>90</v>
      </c>
      <c r="E67" s="61">
        <f t="shared" si="3"/>
        <v>40725</v>
      </c>
      <c r="F67" s="60"/>
      <c r="G67" s="45"/>
    </row>
    <row r="68" spans="1:7" ht="12.75">
      <c r="A68" s="41"/>
      <c r="B68" s="60">
        <f t="shared" si="2"/>
        <v>8500000</v>
      </c>
      <c r="C68" s="47">
        <v>0.0174</v>
      </c>
      <c r="D68" s="44">
        <v>90</v>
      </c>
      <c r="E68" s="61">
        <f t="shared" si="3"/>
        <v>36975</v>
      </c>
      <c r="F68" s="60">
        <f>SUM(E65:E68)</f>
        <v>165937.5</v>
      </c>
      <c r="G68" s="45">
        <v>2011</v>
      </c>
    </row>
    <row r="69" spans="1:7" ht="12.75">
      <c r="A69" s="41"/>
      <c r="B69" s="60">
        <f t="shared" si="2"/>
        <v>8000000</v>
      </c>
      <c r="C69" s="47">
        <v>0.0174</v>
      </c>
      <c r="D69" s="44">
        <v>90</v>
      </c>
      <c r="E69" s="61">
        <f t="shared" si="3"/>
        <v>34800</v>
      </c>
      <c r="F69" s="60"/>
      <c r="G69" s="45"/>
    </row>
    <row r="70" spans="1:7" ht="12.75">
      <c r="A70" s="41"/>
      <c r="B70" s="60">
        <f t="shared" si="2"/>
        <v>7500000</v>
      </c>
      <c r="C70" s="47">
        <v>0.0174</v>
      </c>
      <c r="D70" s="44">
        <v>90</v>
      </c>
      <c r="E70" s="61">
        <f t="shared" si="3"/>
        <v>32624.999999999996</v>
      </c>
      <c r="F70" s="60"/>
      <c r="G70" s="45"/>
    </row>
    <row r="71" spans="1:7" ht="12.75">
      <c r="A71" s="41"/>
      <c r="B71" s="60">
        <f t="shared" si="2"/>
        <v>7000000</v>
      </c>
      <c r="C71" s="47">
        <v>0.0174</v>
      </c>
      <c r="D71" s="44">
        <v>90</v>
      </c>
      <c r="E71" s="61">
        <f t="shared" si="3"/>
        <v>30449.999999999996</v>
      </c>
      <c r="F71" s="60"/>
      <c r="G71" s="45"/>
    </row>
    <row r="72" spans="1:7" ht="12.75">
      <c r="A72" s="41"/>
      <c r="B72" s="60">
        <f t="shared" si="2"/>
        <v>6500000</v>
      </c>
      <c r="C72" s="47">
        <v>0.0126</v>
      </c>
      <c r="D72" s="44">
        <v>90</v>
      </c>
      <c r="E72" s="61">
        <f t="shared" si="3"/>
        <v>20475</v>
      </c>
      <c r="F72" s="60">
        <f>SUM(E69:E72)</f>
        <v>118350</v>
      </c>
      <c r="G72" s="45">
        <v>2012</v>
      </c>
    </row>
    <row r="73" spans="1:7" ht="12.75">
      <c r="A73" s="41"/>
      <c r="B73" s="60">
        <f t="shared" si="2"/>
        <v>6000000</v>
      </c>
      <c r="C73" s="47">
        <v>0.0126</v>
      </c>
      <c r="D73" s="44">
        <v>90</v>
      </c>
      <c r="E73" s="61">
        <f t="shared" si="3"/>
        <v>18900</v>
      </c>
      <c r="F73" s="60"/>
      <c r="G73" s="45"/>
    </row>
    <row r="74" spans="1:7" ht="12.75">
      <c r="A74" s="41"/>
      <c r="B74" s="60">
        <f t="shared" si="2"/>
        <v>5500000</v>
      </c>
      <c r="C74" s="47">
        <v>0.0126</v>
      </c>
      <c r="D74" s="44">
        <v>90</v>
      </c>
      <c r="E74" s="61">
        <f t="shared" si="3"/>
        <v>17325</v>
      </c>
      <c r="F74" s="60"/>
      <c r="G74" s="45"/>
    </row>
    <row r="75" spans="1:7" ht="12.75">
      <c r="A75" s="41"/>
      <c r="B75" s="60">
        <f t="shared" si="2"/>
        <v>5000000</v>
      </c>
      <c r="C75" s="47">
        <v>0.0126</v>
      </c>
      <c r="D75" s="44">
        <v>90</v>
      </c>
      <c r="E75" s="61">
        <f t="shared" si="3"/>
        <v>15750</v>
      </c>
      <c r="F75" s="60"/>
      <c r="G75" s="45"/>
    </row>
    <row r="76" spans="1:7" ht="12.75">
      <c r="A76" s="41"/>
      <c r="B76" s="60">
        <f t="shared" si="2"/>
        <v>4500000</v>
      </c>
      <c r="C76" s="47">
        <v>0.0074</v>
      </c>
      <c r="D76" s="44">
        <v>90</v>
      </c>
      <c r="E76" s="61">
        <f t="shared" si="3"/>
        <v>8325</v>
      </c>
      <c r="F76" s="60">
        <f>SUM(E73:E76)</f>
        <v>60300</v>
      </c>
      <c r="G76" s="45">
        <v>2013</v>
      </c>
    </row>
    <row r="77" spans="1:7" ht="12.75">
      <c r="A77" s="41"/>
      <c r="B77" s="60">
        <f t="shared" si="2"/>
        <v>4000000</v>
      </c>
      <c r="C77" s="47">
        <v>0.0074</v>
      </c>
      <c r="D77" s="44">
        <v>90</v>
      </c>
      <c r="E77" s="61">
        <f t="shared" si="3"/>
        <v>7400</v>
      </c>
      <c r="F77" s="60"/>
      <c r="G77" s="45"/>
    </row>
    <row r="78" spans="1:7" ht="12.75">
      <c r="A78" s="41"/>
      <c r="B78" s="60">
        <f t="shared" si="2"/>
        <v>3500000</v>
      </c>
      <c r="C78" s="47">
        <v>0.0074</v>
      </c>
      <c r="D78" s="44">
        <v>90</v>
      </c>
      <c r="E78" s="61">
        <f t="shared" si="3"/>
        <v>6475</v>
      </c>
      <c r="F78" s="60"/>
      <c r="G78" s="45"/>
    </row>
    <row r="79" spans="1:7" ht="12.75">
      <c r="A79" s="41"/>
      <c r="B79" s="60">
        <f>B78-500000</f>
        <v>3000000</v>
      </c>
      <c r="C79" s="47">
        <v>0.0074</v>
      </c>
      <c r="D79" s="44">
        <v>90</v>
      </c>
      <c r="E79" s="61">
        <f t="shared" si="3"/>
        <v>5550</v>
      </c>
      <c r="F79" s="60"/>
      <c r="G79" s="45"/>
    </row>
    <row r="80" spans="1:7" ht="12.75">
      <c r="A80" s="41"/>
      <c r="B80" s="60">
        <f t="shared" si="2"/>
        <v>2500000</v>
      </c>
      <c r="C80" s="47">
        <v>0.0053</v>
      </c>
      <c r="D80" s="44">
        <v>90</v>
      </c>
      <c r="E80" s="61">
        <f t="shared" si="3"/>
        <v>3312.5</v>
      </c>
      <c r="F80" s="60">
        <f>SUM(E77:E80)</f>
        <v>22737.5</v>
      </c>
      <c r="G80" s="45">
        <v>2014</v>
      </c>
    </row>
    <row r="81" spans="1:7" ht="12.75">
      <c r="A81" s="41"/>
      <c r="B81" s="60">
        <f t="shared" si="2"/>
        <v>2000000</v>
      </c>
      <c r="C81" s="47">
        <v>0.0053</v>
      </c>
      <c r="D81" s="44">
        <v>90</v>
      </c>
      <c r="E81" s="61">
        <f t="shared" si="3"/>
        <v>2650</v>
      </c>
      <c r="F81" s="60"/>
      <c r="G81" s="45"/>
    </row>
    <row r="82" spans="1:7" ht="12.75">
      <c r="A82" s="41"/>
      <c r="B82" s="60">
        <f t="shared" si="2"/>
        <v>1500000</v>
      </c>
      <c r="C82" s="47">
        <v>0.0053</v>
      </c>
      <c r="D82" s="44">
        <v>90</v>
      </c>
      <c r="E82" s="61">
        <f t="shared" si="3"/>
        <v>1987.5</v>
      </c>
      <c r="F82" s="60"/>
      <c r="G82" s="45"/>
    </row>
    <row r="83" spans="1:7" ht="12.75">
      <c r="A83" s="41"/>
      <c r="B83" s="60">
        <f t="shared" si="2"/>
        <v>1000000</v>
      </c>
      <c r="C83" s="47">
        <v>0.0053</v>
      </c>
      <c r="D83" s="44">
        <v>90</v>
      </c>
      <c r="E83" s="61">
        <f t="shared" si="3"/>
        <v>1325</v>
      </c>
      <c r="F83" s="60"/>
      <c r="G83" s="45"/>
    </row>
    <row r="84" spans="1:7" ht="12.75">
      <c r="A84" s="41"/>
      <c r="B84" s="60">
        <f t="shared" si="2"/>
        <v>500000</v>
      </c>
      <c r="C84" s="49"/>
      <c r="D84" s="44"/>
      <c r="E84" s="62"/>
      <c r="F84" s="60">
        <f>SUM(E81:E84)</f>
        <v>5962.5</v>
      </c>
      <c r="G84" s="45">
        <v>2015</v>
      </c>
    </row>
    <row r="85" spans="1:7" ht="13.5" thickBot="1">
      <c r="A85" s="51"/>
      <c r="B85" s="52"/>
      <c r="C85" s="53"/>
      <c r="D85" s="52"/>
      <c r="E85" s="54"/>
      <c r="F85" s="63">
        <f>SUM(F84,F80,F76,F72,F68,F64,F60,F56,F52,F48)</f>
        <v>2729447.7199999997</v>
      </c>
      <c r="G85" s="56"/>
    </row>
    <row r="86" ht="13.5" thickBot="1"/>
    <row r="87" spans="1:7" ht="12.75">
      <c r="A87" s="35" t="s">
        <v>20</v>
      </c>
      <c r="B87" s="36" t="s">
        <v>13</v>
      </c>
      <c r="C87" s="37"/>
      <c r="D87" s="36"/>
      <c r="E87" s="38" t="s">
        <v>14</v>
      </c>
      <c r="F87" s="36" t="s">
        <v>15</v>
      </c>
      <c r="G87" s="39" t="s">
        <v>16</v>
      </c>
    </row>
    <row r="88" spans="1:7" ht="12.75">
      <c r="A88" s="41"/>
      <c r="B88" s="60">
        <v>14322842.35</v>
      </c>
      <c r="C88" s="43">
        <v>0.0245</v>
      </c>
      <c r="D88" s="44">
        <v>90</v>
      </c>
      <c r="E88" s="62">
        <f>B88*C88*D88/360</f>
        <v>87727.40939375</v>
      </c>
      <c r="F88" s="60"/>
      <c r="G88" s="45">
        <v>2006</v>
      </c>
    </row>
    <row r="89" spans="1:7" ht="12.75">
      <c r="A89" s="41"/>
      <c r="B89" s="60">
        <f>B88-375000</f>
        <v>13947842.35</v>
      </c>
      <c r="C89" s="43">
        <v>0.02839</v>
      </c>
      <c r="D89" s="44">
        <v>90</v>
      </c>
      <c r="E89" s="62">
        <f>B89*C89*D89/360</f>
        <v>98994.81107912501</v>
      </c>
      <c r="F89" s="60"/>
      <c r="G89" s="45"/>
    </row>
    <row r="90" spans="1:7" ht="12.75">
      <c r="A90" s="46" t="s">
        <v>21</v>
      </c>
      <c r="B90" s="60">
        <f aca="true" t="shared" si="4" ref="B90:B128">B89-375000</f>
        <v>13572842.35</v>
      </c>
      <c r="C90" s="43">
        <v>0.02879</v>
      </c>
      <c r="D90" s="44">
        <v>90</v>
      </c>
      <c r="E90" s="62">
        <f aca="true" t="shared" si="5" ref="E90:E127">B90*C90*D90/360</f>
        <v>97690.53281412499</v>
      </c>
      <c r="F90" s="60"/>
      <c r="G90" s="45"/>
    </row>
    <row r="91" spans="1:7" ht="12.75">
      <c r="A91" s="41"/>
      <c r="B91" s="60">
        <f t="shared" si="4"/>
        <v>13197842.35</v>
      </c>
      <c r="C91" s="43">
        <v>0.031</v>
      </c>
      <c r="D91" s="44">
        <v>90</v>
      </c>
      <c r="E91" s="62">
        <f t="shared" si="5"/>
        <v>102283.2782125</v>
      </c>
      <c r="F91" s="60"/>
      <c r="G91" s="45"/>
    </row>
    <row r="92" spans="1:7" ht="12.75">
      <c r="A92" s="41"/>
      <c r="B92" s="60">
        <f t="shared" si="4"/>
        <v>12822842.35</v>
      </c>
      <c r="C92" s="43">
        <v>0.03329</v>
      </c>
      <c r="D92" s="44">
        <v>90</v>
      </c>
      <c r="E92" s="62">
        <f t="shared" si="5"/>
        <v>106718.105457875</v>
      </c>
      <c r="F92" s="60">
        <f>SUM(E88:E92)</f>
        <v>493414.136957375</v>
      </c>
      <c r="G92" s="45">
        <v>2007</v>
      </c>
    </row>
    <row r="93" spans="1:7" ht="12.75">
      <c r="A93" s="41"/>
      <c r="B93" s="60">
        <f t="shared" si="4"/>
        <v>12447842.35</v>
      </c>
      <c r="C93" s="43">
        <v>0.0399</v>
      </c>
      <c r="D93" s="44">
        <v>90</v>
      </c>
      <c r="E93" s="62">
        <v>125400</v>
      </c>
      <c r="F93" s="60"/>
      <c r="G93" s="45"/>
    </row>
    <row r="94" spans="1:7" ht="12.75">
      <c r="A94" s="41"/>
      <c r="B94" s="60">
        <f t="shared" si="4"/>
        <v>12072842.35</v>
      </c>
      <c r="C94" s="43">
        <v>0.0399</v>
      </c>
      <c r="D94" s="44">
        <v>90</v>
      </c>
      <c r="E94" s="62">
        <v>125400</v>
      </c>
      <c r="F94" s="60"/>
      <c r="G94" s="45"/>
    </row>
    <row r="95" spans="1:7" ht="12.75">
      <c r="A95" s="41"/>
      <c r="B95" s="60">
        <f t="shared" si="4"/>
        <v>11697842.35</v>
      </c>
      <c r="C95" s="47">
        <v>0.03769</v>
      </c>
      <c r="D95" s="44">
        <v>90</v>
      </c>
      <c r="E95" s="62">
        <f t="shared" si="5"/>
        <v>110222.919542875</v>
      </c>
      <c r="F95" s="60"/>
      <c r="G95" s="45"/>
    </row>
    <row r="96" spans="1:7" ht="12.75">
      <c r="A96" s="41"/>
      <c r="B96" s="60">
        <f t="shared" si="4"/>
        <v>11322842.35</v>
      </c>
      <c r="C96" s="43">
        <v>0.03769</v>
      </c>
      <c r="D96" s="44">
        <v>90</v>
      </c>
      <c r="E96" s="62">
        <f t="shared" si="5"/>
        <v>106689.482042875</v>
      </c>
      <c r="F96" s="60">
        <f>SUM(E93:E96)</f>
        <v>467712.40158575005</v>
      </c>
      <c r="G96" s="45">
        <v>2008</v>
      </c>
    </row>
    <row r="97" spans="1:7" ht="12.75">
      <c r="A97" s="41"/>
      <c r="B97" s="60">
        <f t="shared" si="4"/>
        <v>10947842.35</v>
      </c>
      <c r="C97" s="47">
        <v>0.04109</v>
      </c>
      <c r="D97" s="44">
        <v>90</v>
      </c>
      <c r="E97" s="62">
        <f t="shared" si="5"/>
        <v>112461.710540375</v>
      </c>
      <c r="F97" s="60"/>
      <c r="G97" s="45"/>
    </row>
    <row r="98" spans="1:7" ht="12.75">
      <c r="A98" s="41"/>
      <c r="B98" s="60">
        <f t="shared" si="4"/>
        <v>10572842.35</v>
      </c>
      <c r="C98" s="43">
        <v>0.02509</v>
      </c>
      <c r="D98" s="44">
        <v>90</v>
      </c>
      <c r="E98" s="62">
        <f t="shared" si="5"/>
        <v>66318.153640375</v>
      </c>
      <c r="F98" s="60"/>
      <c r="G98" s="45"/>
    </row>
    <row r="99" spans="1:7" ht="12.75">
      <c r="A99" s="41"/>
      <c r="B99" s="60">
        <f t="shared" si="4"/>
        <v>10197842.35</v>
      </c>
      <c r="C99" s="47">
        <v>0.01879</v>
      </c>
      <c r="D99" s="44">
        <v>90</v>
      </c>
      <c r="E99" s="62">
        <f t="shared" si="5"/>
        <v>47904.364439125</v>
      </c>
      <c r="F99" s="60"/>
      <c r="G99" s="45"/>
    </row>
    <row r="100" spans="1:7" ht="12.75">
      <c r="A100" s="41"/>
      <c r="B100" s="60">
        <f t="shared" si="4"/>
        <v>9822842.35</v>
      </c>
      <c r="C100" s="47">
        <v>0.01789</v>
      </c>
      <c r="D100" s="44">
        <v>90</v>
      </c>
      <c r="E100" s="62">
        <f t="shared" si="5"/>
        <v>43932.662410375</v>
      </c>
      <c r="F100" s="60">
        <f>SUM(E97:E100)</f>
        <v>270616.89103025</v>
      </c>
      <c r="G100" s="45">
        <v>2009</v>
      </c>
    </row>
    <row r="101" spans="1:7" ht="12.75">
      <c r="A101" s="41"/>
      <c r="B101" s="60">
        <f t="shared" si="4"/>
        <v>9447842.35</v>
      </c>
      <c r="C101" s="47">
        <v>0.0149</v>
      </c>
      <c r="D101" s="44">
        <v>90</v>
      </c>
      <c r="E101" s="62">
        <f t="shared" si="5"/>
        <v>35193.21275375</v>
      </c>
      <c r="F101" s="60"/>
      <c r="G101" s="45"/>
    </row>
    <row r="102" spans="1:7" ht="12.75">
      <c r="A102" s="41"/>
      <c r="B102" s="60">
        <f t="shared" si="4"/>
        <v>9072842.35</v>
      </c>
      <c r="C102" s="47">
        <v>0.01249</v>
      </c>
      <c r="D102" s="44">
        <v>90</v>
      </c>
      <c r="E102" s="62">
        <f t="shared" si="5"/>
        <v>28329.950237874997</v>
      </c>
      <c r="F102" s="60"/>
      <c r="G102" s="45"/>
    </row>
    <row r="103" spans="1:7" ht="12.75">
      <c r="A103" s="41"/>
      <c r="B103" s="60">
        <f t="shared" si="4"/>
        <v>8697842.35</v>
      </c>
      <c r="C103" s="47">
        <v>0.01259</v>
      </c>
      <c r="D103" s="44">
        <v>90</v>
      </c>
      <c r="E103" s="62">
        <f t="shared" si="5"/>
        <v>27376.458796625</v>
      </c>
      <c r="F103" s="60"/>
      <c r="G103" s="45"/>
    </row>
    <row r="104" spans="1:7" ht="12.75">
      <c r="A104" s="41"/>
      <c r="B104" s="60">
        <f t="shared" si="4"/>
        <v>8322842.35</v>
      </c>
      <c r="C104" s="47">
        <v>0.0146</v>
      </c>
      <c r="D104" s="44">
        <v>90</v>
      </c>
      <c r="E104" s="62">
        <f t="shared" si="5"/>
        <v>30378.3745775</v>
      </c>
      <c r="F104" s="60">
        <f>SUM(E101:E104)</f>
        <v>121277.99636574999</v>
      </c>
      <c r="G104" s="45">
        <v>2010</v>
      </c>
    </row>
    <row r="105" spans="1:7" ht="12.75">
      <c r="A105" s="41"/>
      <c r="B105" s="60">
        <f t="shared" si="4"/>
        <v>7947842.35</v>
      </c>
      <c r="C105" s="47">
        <v>0.01249</v>
      </c>
      <c r="D105" s="44">
        <v>90</v>
      </c>
      <c r="E105" s="62">
        <f t="shared" si="5"/>
        <v>24817.137737874997</v>
      </c>
      <c r="F105" s="60"/>
      <c r="G105" s="45"/>
    </row>
    <row r="106" spans="1:7" ht="12.75">
      <c r="A106" s="41"/>
      <c r="B106" s="60">
        <f t="shared" si="4"/>
        <v>7572842.35</v>
      </c>
      <c r="C106" s="47">
        <v>0.01209</v>
      </c>
      <c r="D106" s="44">
        <v>90</v>
      </c>
      <c r="E106" s="62">
        <f t="shared" si="5"/>
        <v>22888.916002874998</v>
      </c>
      <c r="F106" s="60"/>
      <c r="G106" s="45"/>
    </row>
    <row r="107" spans="1:7" ht="12.75">
      <c r="A107" s="41"/>
      <c r="B107" s="60">
        <f t="shared" si="4"/>
        <v>7197842.35</v>
      </c>
      <c r="C107" s="47">
        <v>0.01199</v>
      </c>
      <c r="D107" s="44">
        <v>90</v>
      </c>
      <c r="E107" s="62">
        <f t="shared" si="5"/>
        <v>21575.532444125</v>
      </c>
      <c r="F107" s="60"/>
      <c r="G107" s="45"/>
    </row>
    <row r="108" spans="1:7" ht="12.75">
      <c r="A108" s="41"/>
      <c r="B108" s="60">
        <f t="shared" si="4"/>
        <v>6822842.35</v>
      </c>
      <c r="C108" s="47">
        <v>0.01169</v>
      </c>
      <c r="D108" s="44">
        <v>90</v>
      </c>
      <c r="E108" s="62">
        <f t="shared" si="5"/>
        <v>19939.756767875002</v>
      </c>
      <c r="F108" s="60">
        <f>SUM(E105:E108)</f>
        <v>89221.34295275</v>
      </c>
      <c r="G108" s="45">
        <v>2011</v>
      </c>
    </row>
    <row r="109" spans="1:7" ht="12.75">
      <c r="A109" s="41"/>
      <c r="B109" s="60">
        <f t="shared" si="4"/>
        <v>6447842.35</v>
      </c>
      <c r="C109" s="47">
        <v>0.01229</v>
      </c>
      <c r="D109" s="44">
        <v>90</v>
      </c>
      <c r="E109" s="62">
        <f t="shared" si="5"/>
        <v>19810.995620375</v>
      </c>
      <c r="F109" s="60"/>
      <c r="G109" s="45"/>
    </row>
    <row r="110" spans="1:7" ht="12.75">
      <c r="A110" s="41"/>
      <c r="B110" s="60">
        <f t="shared" si="4"/>
        <v>6072842.35</v>
      </c>
      <c r="C110" s="47">
        <v>0.01249</v>
      </c>
      <c r="D110" s="44">
        <v>90</v>
      </c>
      <c r="E110" s="62">
        <f t="shared" si="5"/>
        <v>18962.450237874997</v>
      </c>
      <c r="F110" s="60"/>
      <c r="G110" s="45"/>
    </row>
    <row r="111" spans="1:7" ht="12.75">
      <c r="A111" s="41"/>
      <c r="B111" s="60">
        <f t="shared" si="4"/>
        <v>5697842.35</v>
      </c>
      <c r="C111" s="47">
        <v>0.00999</v>
      </c>
      <c r="D111" s="44">
        <v>90</v>
      </c>
      <c r="E111" s="62">
        <f t="shared" si="5"/>
        <v>14230.361269125</v>
      </c>
      <c r="F111" s="60"/>
      <c r="G111" s="45"/>
    </row>
    <row r="112" spans="1:7" ht="12.75">
      <c r="A112" s="41"/>
      <c r="B112" s="60">
        <f t="shared" si="4"/>
        <v>5322842.35</v>
      </c>
      <c r="C112" s="47">
        <v>0.00539</v>
      </c>
      <c r="D112" s="44">
        <v>90</v>
      </c>
      <c r="E112" s="62">
        <f t="shared" si="5"/>
        <v>7172.530066624999</v>
      </c>
      <c r="F112" s="60">
        <f>SUM(E109:E112)</f>
        <v>60176.33719399999</v>
      </c>
      <c r="G112" s="45">
        <v>2012</v>
      </c>
    </row>
    <row r="113" spans="1:7" ht="12.75">
      <c r="A113" s="41"/>
      <c r="B113" s="60">
        <f t="shared" si="4"/>
        <v>4947842.35</v>
      </c>
      <c r="C113" s="47">
        <v>0.00519</v>
      </c>
      <c r="D113" s="44">
        <v>90</v>
      </c>
      <c r="E113" s="62">
        <f t="shared" si="5"/>
        <v>6419.825449125001</v>
      </c>
      <c r="F113" s="60"/>
      <c r="G113" s="45"/>
    </row>
    <row r="114" spans="1:7" ht="12.75">
      <c r="A114" s="41"/>
      <c r="B114" s="60">
        <f t="shared" si="4"/>
        <v>4572842.35</v>
      </c>
      <c r="C114" s="47">
        <v>0.00479</v>
      </c>
      <c r="D114" s="44">
        <v>90</v>
      </c>
      <c r="E114" s="62">
        <f t="shared" si="5"/>
        <v>5475.978714125</v>
      </c>
      <c r="F114" s="60"/>
      <c r="G114" s="45"/>
    </row>
    <row r="115" spans="1:7" ht="12.75">
      <c r="A115" s="41"/>
      <c r="B115" s="60">
        <f t="shared" si="4"/>
        <v>4197842.35</v>
      </c>
      <c r="C115" s="47">
        <v>0.00479</v>
      </c>
      <c r="D115" s="44">
        <v>90</v>
      </c>
      <c r="E115" s="62">
        <f t="shared" si="5"/>
        <v>5026.916214125</v>
      </c>
      <c r="F115" s="60"/>
      <c r="G115" s="45"/>
    </row>
    <row r="116" spans="1:7" ht="12.75">
      <c r="A116" s="41"/>
      <c r="B116" s="60">
        <f t="shared" si="4"/>
        <v>3822842.3499999996</v>
      </c>
      <c r="C116" s="47">
        <v>0.00399</v>
      </c>
      <c r="D116" s="44">
        <v>90</v>
      </c>
      <c r="E116" s="62">
        <f t="shared" si="5"/>
        <v>3813.2852441249993</v>
      </c>
      <c r="F116" s="60">
        <f>SUM(E113:E116)</f>
        <v>20736.0056215</v>
      </c>
      <c r="G116" s="45">
        <v>2013</v>
      </c>
    </row>
    <row r="117" spans="1:7" ht="12.75">
      <c r="A117" s="41"/>
      <c r="B117" s="60">
        <f t="shared" si="4"/>
        <v>3447842.3499999996</v>
      </c>
      <c r="C117" s="47">
        <v>0.00389</v>
      </c>
      <c r="D117" s="44">
        <v>90</v>
      </c>
      <c r="E117" s="62">
        <f t="shared" si="5"/>
        <v>3353.026685375</v>
      </c>
      <c r="F117" s="60"/>
      <c r="G117" s="45"/>
    </row>
    <row r="118" spans="1:7" ht="12.75">
      <c r="A118" s="41"/>
      <c r="B118" s="60">
        <f t="shared" si="4"/>
        <v>3072842.3499999996</v>
      </c>
      <c r="C118" s="47">
        <v>0.0038</v>
      </c>
      <c r="D118" s="44">
        <v>90</v>
      </c>
      <c r="E118" s="62">
        <f t="shared" si="5"/>
        <v>2919.2002324999994</v>
      </c>
      <c r="F118" s="60"/>
      <c r="G118" s="45"/>
    </row>
    <row r="119" spans="1:7" ht="12.75">
      <c r="A119" s="41"/>
      <c r="B119" s="60">
        <f t="shared" si="4"/>
        <v>2697842.3499999996</v>
      </c>
      <c r="C119" s="47">
        <v>0.0038</v>
      </c>
      <c r="D119" s="44">
        <v>90</v>
      </c>
      <c r="E119" s="62">
        <f t="shared" si="5"/>
        <v>2562.9502325</v>
      </c>
      <c r="F119" s="60"/>
      <c r="G119" s="45"/>
    </row>
    <row r="120" spans="1:7" ht="12.75">
      <c r="A120" s="41"/>
      <c r="B120" s="60">
        <f t="shared" si="4"/>
        <v>2322842.3499999996</v>
      </c>
      <c r="C120" s="47">
        <v>0.00369</v>
      </c>
      <c r="D120" s="44">
        <v>90</v>
      </c>
      <c r="E120" s="62">
        <f t="shared" si="5"/>
        <v>2142.822067875</v>
      </c>
      <c r="F120" s="60">
        <f>SUM(E117:E120)</f>
        <v>10977.99921825</v>
      </c>
      <c r="G120" s="45">
        <v>2014</v>
      </c>
    </row>
    <row r="121" spans="1:7" ht="12.75">
      <c r="A121" s="41"/>
      <c r="B121" s="60">
        <f t="shared" si="4"/>
        <v>1947842.3499999996</v>
      </c>
      <c r="C121" s="48">
        <v>0.006</v>
      </c>
      <c r="D121" s="44">
        <v>90</v>
      </c>
      <c r="E121" s="62">
        <f t="shared" si="5"/>
        <v>2921.7635249999994</v>
      </c>
      <c r="F121" s="60"/>
      <c r="G121" s="45"/>
    </row>
    <row r="122" spans="1:7" ht="12.75">
      <c r="A122" s="41"/>
      <c r="B122" s="60">
        <f t="shared" si="4"/>
        <v>1572842.3499999996</v>
      </c>
      <c r="C122" s="48">
        <v>0.007</v>
      </c>
      <c r="D122" s="44">
        <v>90</v>
      </c>
      <c r="E122" s="62">
        <f t="shared" si="5"/>
        <v>2752.4741124999996</v>
      </c>
      <c r="F122" s="60"/>
      <c r="G122" s="45"/>
    </row>
    <row r="123" spans="1:7" ht="12.75">
      <c r="A123" s="41"/>
      <c r="B123" s="60">
        <f t="shared" si="4"/>
        <v>1197842.3499999996</v>
      </c>
      <c r="C123" s="48">
        <v>0.008</v>
      </c>
      <c r="D123" s="44">
        <v>90</v>
      </c>
      <c r="E123" s="62">
        <f t="shared" si="5"/>
        <v>2395.6846999999993</v>
      </c>
      <c r="F123" s="60"/>
      <c r="G123" s="45"/>
    </row>
    <row r="124" spans="1:7" ht="12.75">
      <c r="A124" s="41"/>
      <c r="B124" s="60">
        <f t="shared" si="4"/>
        <v>822842.3499999996</v>
      </c>
      <c r="C124" s="48">
        <v>0.009</v>
      </c>
      <c r="D124" s="44">
        <v>90</v>
      </c>
      <c r="E124" s="62">
        <f t="shared" si="5"/>
        <v>1851.395287499999</v>
      </c>
      <c r="F124" s="60">
        <f>SUM(E121:E124)</f>
        <v>9921.317624999998</v>
      </c>
      <c r="G124" s="45">
        <v>2015</v>
      </c>
    </row>
    <row r="125" spans="1:7" ht="12.75">
      <c r="A125" s="41"/>
      <c r="B125" s="60">
        <f t="shared" si="4"/>
        <v>447842.3499999996</v>
      </c>
      <c r="C125" s="48">
        <v>0.01</v>
      </c>
      <c r="D125" s="44">
        <v>90</v>
      </c>
      <c r="E125" s="62">
        <f t="shared" si="5"/>
        <v>1119.605874999999</v>
      </c>
      <c r="F125" s="60"/>
      <c r="G125" s="45"/>
    </row>
    <row r="126" spans="1:7" ht="12.75">
      <c r="A126" s="41"/>
      <c r="B126" s="60">
        <f t="shared" si="4"/>
        <v>72842.34999999963</v>
      </c>
      <c r="C126" s="48">
        <v>0.011</v>
      </c>
      <c r="D126" s="44">
        <v>90</v>
      </c>
      <c r="E126" s="62">
        <f t="shared" si="5"/>
        <v>200.316462499999</v>
      </c>
      <c r="F126" s="60"/>
      <c r="G126" s="45"/>
    </row>
    <row r="127" spans="1:7" ht="12.75">
      <c r="A127" s="41"/>
      <c r="B127" s="60">
        <f t="shared" si="4"/>
        <v>-302157.6500000004</v>
      </c>
      <c r="C127" s="48"/>
      <c r="D127" s="44">
        <v>90</v>
      </c>
      <c r="E127" s="62">
        <f t="shared" si="5"/>
        <v>0</v>
      </c>
      <c r="F127" s="60"/>
      <c r="G127" s="45"/>
    </row>
    <row r="128" spans="1:7" ht="12.75">
      <c r="A128" s="41"/>
      <c r="B128" s="60">
        <f t="shared" si="4"/>
        <v>-677157.6500000004</v>
      </c>
      <c r="C128" s="49"/>
      <c r="D128" s="44"/>
      <c r="E128" s="62"/>
      <c r="F128" s="60">
        <f>SUM(E125:E128)</f>
        <v>1319.922337499998</v>
      </c>
      <c r="G128" s="45">
        <v>2016</v>
      </c>
    </row>
    <row r="129" spans="1:7" ht="13.5" thickBot="1">
      <c r="A129" s="51"/>
      <c r="B129" s="52"/>
      <c r="C129" s="53"/>
      <c r="D129" s="52"/>
      <c r="E129" s="54"/>
      <c r="F129" s="63">
        <f>SUM(F128,F124,F120,F116,F112,F108,F104,F100,F96,F92)</f>
        <v>1545374.3508881251</v>
      </c>
      <c r="G129" s="56"/>
    </row>
    <row r="130" ht="13.5" thickBot="1"/>
    <row r="131" spans="1:7" ht="12.75">
      <c r="A131" s="35" t="s">
        <v>22</v>
      </c>
      <c r="B131" s="36" t="s">
        <v>13</v>
      </c>
      <c r="C131" s="37"/>
      <c r="D131" s="36"/>
      <c r="E131" s="38" t="s">
        <v>14</v>
      </c>
      <c r="F131" s="36" t="s">
        <v>15</v>
      </c>
      <c r="G131" s="39" t="s">
        <v>16</v>
      </c>
    </row>
    <row r="132" spans="1:7" ht="12.75">
      <c r="A132" s="64"/>
      <c r="B132" s="77"/>
      <c r="C132" s="47"/>
      <c r="D132" s="78"/>
      <c r="E132" s="79">
        <f>B132*C132*D132/360</f>
        <v>0</v>
      </c>
      <c r="F132" s="80"/>
      <c r="G132" s="81">
        <v>2012</v>
      </c>
    </row>
    <row r="133" spans="1:7" ht="12.75">
      <c r="A133" s="41"/>
      <c r="B133" s="82"/>
      <c r="C133" s="83"/>
      <c r="D133" s="84"/>
      <c r="E133" s="79">
        <f>B133*C133*D133/360</f>
        <v>0</v>
      </c>
      <c r="F133" s="82"/>
      <c r="G133" s="85"/>
    </row>
    <row r="134" spans="1:7" ht="12.75">
      <c r="A134" s="46" t="s">
        <v>23</v>
      </c>
      <c r="B134" s="82"/>
      <c r="C134" s="83"/>
      <c r="D134" s="84"/>
      <c r="E134" s="79">
        <f aca="true" t="shared" si="6" ref="E134:E152">B134*C134*D134/360</f>
        <v>0</v>
      </c>
      <c r="F134" s="82"/>
      <c r="G134" s="85"/>
    </row>
    <row r="135" spans="1:7" ht="12.75">
      <c r="A135" s="41"/>
      <c r="B135" s="82"/>
      <c r="C135" s="83"/>
      <c r="D135" s="84"/>
      <c r="E135" s="79">
        <f t="shared" si="6"/>
        <v>0</v>
      </c>
      <c r="F135" s="82"/>
      <c r="G135" s="85"/>
    </row>
    <row r="136" spans="1:7" ht="12.75">
      <c r="A136" s="41"/>
      <c r="B136" s="82">
        <v>17000000</v>
      </c>
      <c r="C136" s="83"/>
      <c r="D136" s="84"/>
      <c r="E136" s="79"/>
      <c r="F136" s="82"/>
      <c r="G136" s="85">
        <v>2013</v>
      </c>
    </row>
    <row r="137" spans="1:7" ht="12.75">
      <c r="A137" s="41"/>
      <c r="B137" s="82">
        <f aca="true" t="shared" si="7" ref="B137:B147">B136-850000</f>
        <v>16150000</v>
      </c>
      <c r="C137" s="83" t="s">
        <v>24</v>
      </c>
      <c r="D137" s="84">
        <v>90</v>
      </c>
      <c r="E137" s="79">
        <v>125452.57</v>
      </c>
      <c r="F137" s="82"/>
      <c r="G137" s="85"/>
    </row>
    <row r="138" spans="1:7" ht="12.75">
      <c r="A138" s="41"/>
      <c r="B138" s="82">
        <f t="shared" si="7"/>
        <v>15300000</v>
      </c>
      <c r="C138" s="83">
        <v>0.009</v>
      </c>
      <c r="D138" s="84">
        <v>90</v>
      </c>
      <c r="E138" s="79">
        <v>29393</v>
      </c>
      <c r="F138" s="82"/>
      <c r="G138" s="85"/>
    </row>
    <row r="139" spans="1:7" ht="12.75">
      <c r="A139" s="41"/>
      <c r="B139" s="77">
        <f t="shared" si="7"/>
        <v>14450000</v>
      </c>
      <c r="C139" s="47">
        <v>0.0076</v>
      </c>
      <c r="D139" s="86">
        <v>90</v>
      </c>
      <c r="E139" s="79">
        <v>27370</v>
      </c>
      <c r="F139" s="82"/>
      <c r="G139" s="85"/>
    </row>
    <row r="140" spans="1:7" ht="12.75">
      <c r="A140" s="41"/>
      <c r="B140" s="82">
        <f t="shared" si="7"/>
        <v>13600000</v>
      </c>
      <c r="C140" s="83">
        <v>0.007</v>
      </c>
      <c r="D140" s="84">
        <v>90</v>
      </c>
      <c r="E140" s="79">
        <f t="shared" si="6"/>
        <v>23800</v>
      </c>
      <c r="F140" s="82">
        <f>SUM(E137:E140)</f>
        <v>206015.57</v>
      </c>
      <c r="G140" s="85">
        <v>2014</v>
      </c>
    </row>
    <row r="141" spans="1:7" ht="12.75">
      <c r="A141" s="41"/>
      <c r="B141" s="65">
        <f t="shared" si="7"/>
        <v>12750000</v>
      </c>
      <c r="C141" s="48">
        <v>0.007</v>
      </c>
      <c r="D141" s="67">
        <v>90</v>
      </c>
      <c r="E141" s="66">
        <f t="shared" si="6"/>
        <v>22312.5</v>
      </c>
      <c r="F141" s="65"/>
      <c r="G141" s="68"/>
    </row>
    <row r="142" spans="1:7" ht="12.75">
      <c r="A142" s="41"/>
      <c r="B142" s="65">
        <f t="shared" si="7"/>
        <v>11900000</v>
      </c>
      <c r="C142" s="48">
        <v>0.008</v>
      </c>
      <c r="D142" s="67">
        <v>90</v>
      </c>
      <c r="E142" s="66">
        <f t="shared" si="6"/>
        <v>23800</v>
      </c>
      <c r="F142" s="65"/>
      <c r="G142" s="68"/>
    </row>
    <row r="143" spans="1:7" ht="12.75">
      <c r="A143" s="41"/>
      <c r="B143" s="65">
        <f t="shared" si="7"/>
        <v>11050000</v>
      </c>
      <c r="C143" s="48">
        <v>0.009</v>
      </c>
      <c r="D143" s="67">
        <v>90</v>
      </c>
      <c r="E143" s="66">
        <f t="shared" si="6"/>
        <v>24862.499999999996</v>
      </c>
      <c r="F143" s="65"/>
      <c r="G143" s="68"/>
    </row>
    <row r="144" spans="1:7" ht="12.75">
      <c r="A144" s="41"/>
      <c r="B144" s="65">
        <f t="shared" si="7"/>
        <v>10200000</v>
      </c>
      <c r="C144" s="48">
        <v>0.01</v>
      </c>
      <c r="D144" s="67">
        <v>90</v>
      </c>
      <c r="E144" s="66">
        <f t="shared" si="6"/>
        <v>25500</v>
      </c>
      <c r="F144" s="65">
        <f>SUM(E141:E144)</f>
        <v>96475</v>
      </c>
      <c r="G144" s="68">
        <v>2015</v>
      </c>
    </row>
    <row r="145" spans="1:7" ht="12.75">
      <c r="A145" s="41"/>
      <c r="B145" s="65">
        <f t="shared" si="7"/>
        <v>9350000</v>
      </c>
      <c r="C145" s="48">
        <v>0.012</v>
      </c>
      <c r="D145" s="67">
        <v>90</v>
      </c>
      <c r="E145" s="66">
        <f t="shared" si="6"/>
        <v>28050</v>
      </c>
      <c r="F145" s="65"/>
      <c r="G145" s="68"/>
    </row>
    <row r="146" spans="1:7" ht="12.75">
      <c r="A146" s="41"/>
      <c r="B146" s="65">
        <f t="shared" si="7"/>
        <v>8500000</v>
      </c>
      <c r="C146" s="48">
        <v>0.013</v>
      </c>
      <c r="D146" s="67">
        <v>90</v>
      </c>
      <c r="E146" s="66">
        <f t="shared" si="6"/>
        <v>27625</v>
      </c>
      <c r="F146" s="65"/>
      <c r="G146" s="68"/>
    </row>
    <row r="147" spans="1:7" ht="12.75">
      <c r="A147" s="41"/>
      <c r="B147" s="65">
        <f t="shared" si="7"/>
        <v>7650000</v>
      </c>
      <c r="C147" s="48">
        <v>0.014</v>
      </c>
      <c r="D147" s="67">
        <v>90</v>
      </c>
      <c r="E147" s="66">
        <f t="shared" si="6"/>
        <v>26775</v>
      </c>
      <c r="F147" s="65"/>
      <c r="G147" s="68"/>
    </row>
    <row r="148" spans="1:7" ht="12.75">
      <c r="A148" s="41"/>
      <c r="B148" s="65">
        <f aca="true" t="shared" si="8" ref="B148:B156">B147-850000</f>
        <v>6800000</v>
      </c>
      <c r="C148" s="48">
        <v>0.015</v>
      </c>
      <c r="D148" s="67">
        <v>90</v>
      </c>
      <c r="E148" s="66">
        <f t="shared" si="6"/>
        <v>25500</v>
      </c>
      <c r="F148" s="65">
        <f>SUM(E145:E148)</f>
        <v>107950</v>
      </c>
      <c r="G148" s="68">
        <v>2016</v>
      </c>
    </row>
    <row r="149" spans="1:7" ht="12.75">
      <c r="A149" s="41"/>
      <c r="B149" s="65">
        <f t="shared" si="8"/>
        <v>5950000</v>
      </c>
      <c r="C149" s="48">
        <v>0.016</v>
      </c>
      <c r="D149" s="67">
        <v>90</v>
      </c>
      <c r="E149" s="66">
        <f t="shared" si="6"/>
        <v>23800</v>
      </c>
      <c r="F149" s="65"/>
      <c r="G149" s="68"/>
    </row>
    <row r="150" spans="1:7" ht="12.75">
      <c r="A150" s="41"/>
      <c r="B150" s="65">
        <f t="shared" si="8"/>
        <v>5100000</v>
      </c>
      <c r="C150" s="48">
        <v>0.017</v>
      </c>
      <c r="D150" s="67">
        <v>90</v>
      </c>
      <c r="E150" s="66">
        <f t="shared" si="6"/>
        <v>21675</v>
      </c>
      <c r="F150" s="65"/>
      <c r="G150" s="68"/>
    </row>
    <row r="151" spans="1:7" ht="12.75">
      <c r="A151" s="41"/>
      <c r="B151" s="65">
        <f t="shared" si="8"/>
        <v>4250000</v>
      </c>
      <c r="C151" s="48">
        <v>0.018</v>
      </c>
      <c r="D151" s="67">
        <v>90</v>
      </c>
      <c r="E151" s="66">
        <f t="shared" si="6"/>
        <v>19125</v>
      </c>
      <c r="F151" s="65"/>
      <c r="G151" s="68"/>
    </row>
    <row r="152" spans="1:7" ht="12.75">
      <c r="A152" s="41"/>
      <c r="B152" s="65">
        <f t="shared" si="8"/>
        <v>3400000</v>
      </c>
      <c r="C152" s="48">
        <v>0.019</v>
      </c>
      <c r="D152" s="67">
        <v>90</v>
      </c>
      <c r="E152" s="66">
        <f t="shared" si="6"/>
        <v>16150</v>
      </c>
      <c r="F152" s="76">
        <f>SUM(E149:E152)</f>
        <v>80750</v>
      </c>
      <c r="G152" s="68">
        <v>2017</v>
      </c>
    </row>
    <row r="153" spans="1:7" ht="12.75">
      <c r="A153" s="41"/>
      <c r="B153" s="65">
        <f t="shared" si="8"/>
        <v>2550000</v>
      </c>
      <c r="C153" s="48">
        <v>0.02</v>
      </c>
      <c r="D153" s="67">
        <v>90</v>
      </c>
      <c r="E153" s="66">
        <f>B153*C153*D153/360</f>
        <v>12750</v>
      </c>
      <c r="F153" s="74"/>
      <c r="G153" s="45"/>
    </row>
    <row r="154" spans="1:7" ht="12.75">
      <c r="A154" s="41"/>
      <c r="B154" s="65">
        <f t="shared" si="8"/>
        <v>1700000</v>
      </c>
      <c r="C154" s="48">
        <v>0.021</v>
      </c>
      <c r="D154" s="67">
        <v>90</v>
      </c>
      <c r="E154" s="66">
        <f>B154*C154*D154/360</f>
        <v>8925</v>
      </c>
      <c r="F154" s="74"/>
      <c r="G154" s="45"/>
    </row>
    <row r="155" spans="1:7" ht="12.75">
      <c r="A155" s="41"/>
      <c r="B155" s="65">
        <f t="shared" si="8"/>
        <v>850000</v>
      </c>
      <c r="C155" s="48">
        <v>0.022</v>
      </c>
      <c r="D155" s="67">
        <v>90</v>
      </c>
      <c r="E155" s="66">
        <f>B155*C155*D155/360</f>
        <v>4675</v>
      </c>
      <c r="F155" s="74"/>
      <c r="G155" s="45"/>
    </row>
    <row r="156" spans="1:7" ht="13.5" thickBot="1">
      <c r="A156" s="51"/>
      <c r="B156" s="69">
        <f t="shared" si="8"/>
        <v>0</v>
      </c>
      <c r="C156" s="70">
        <v>0.022</v>
      </c>
      <c r="D156" s="71">
        <v>90</v>
      </c>
      <c r="E156" s="72">
        <f>B156*C156*D156/360</f>
        <v>0</v>
      </c>
      <c r="F156" s="75">
        <f>SUM(E153:E156)</f>
        <v>26350</v>
      </c>
      <c r="G156" s="73">
        <v>2018</v>
      </c>
    </row>
    <row r="157" ht="13.5" thickBot="1"/>
    <row r="158" spans="1:7" ht="12.75">
      <c r="A158" s="35" t="s">
        <v>38</v>
      </c>
      <c r="B158" s="36" t="s">
        <v>13</v>
      </c>
      <c r="C158" s="37"/>
      <c r="D158" s="36"/>
      <c r="E158" s="38" t="s">
        <v>14</v>
      </c>
      <c r="F158" s="36" t="s">
        <v>15</v>
      </c>
      <c r="G158" s="39" t="s">
        <v>16</v>
      </c>
    </row>
    <row r="159" spans="1:7" ht="12.75">
      <c r="A159" s="64" t="s">
        <v>39</v>
      </c>
      <c r="B159" s="77">
        <v>12000000</v>
      </c>
      <c r="C159" s="47"/>
      <c r="D159" s="86"/>
      <c r="E159" s="66">
        <v>52000</v>
      </c>
      <c r="F159" s="77"/>
      <c r="G159" s="95" t="s">
        <v>44</v>
      </c>
    </row>
    <row r="160" spans="1:7" ht="12.75">
      <c r="A160" s="96" t="s">
        <v>40</v>
      </c>
      <c r="B160" s="77">
        <f>B159-375000</f>
        <v>11625000</v>
      </c>
      <c r="C160" s="48">
        <v>0.009</v>
      </c>
      <c r="D160" s="86">
        <v>90</v>
      </c>
      <c r="E160" s="79">
        <f aca="true" t="shared" si="9" ref="E160:E175">B160*C160*D160/360</f>
        <v>26156.249999999996</v>
      </c>
      <c r="F160" s="77"/>
      <c r="G160" s="95"/>
    </row>
    <row r="161" spans="1:7" ht="12.75">
      <c r="A161" s="46" t="s">
        <v>42</v>
      </c>
      <c r="B161" s="77">
        <f>B160-375000</f>
        <v>11250000</v>
      </c>
      <c r="C161" s="48">
        <v>0.0095</v>
      </c>
      <c r="D161" s="86">
        <v>90</v>
      </c>
      <c r="E161" s="79">
        <f t="shared" si="9"/>
        <v>26718.75</v>
      </c>
      <c r="F161" s="77"/>
      <c r="G161" s="95"/>
    </row>
    <row r="162" spans="1:7" ht="12.75">
      <c r="A162" s="41"/>
      <c r="B162" s="77">
        <f aca="true" t="shared" si="10" ref="B162:B191">B161-375000</f>
        <v>10875000</v>
      </c>
      <c r="C162" s="48">
        <v>0.01</v>
      </c>
      <c r="D162" s="86">
        <v>90</v>
      </c>
      <c r="E162" s="79">
        <f t="shared" si="9"/>
        <v>27187.5</v>
      </c>
      <c r="F162" s="77">
        <f>SUM(E159:E162)</f>
        <v>132062.5</v>
      </c>
      <c r="G162" s="95">
        <v>2015</v>
      </c>
    </row>
    <row r="163" spans="1:7" ht="12.75">
      <c r="A163" s="41"/>
      <c r="B163" s="77">
        <f t="shared" si="10"/>
        <v>10500000</v>
      </c>
      <c r="C163" s="48">
        <v>0.011</v>
      </c>
      <c r="D163" s="86">
        <v>90</v>
      </c>
      <c r="E163" s="79">
        <f t="shared" si="9"/>
        <v>28875</v>
      </c>
      <c r="F163" s="77"/>
      <c r="G163" s="95"/>
    </row>
    <row r="164" spans="1:7" ht="12.75">
      <c r="A164" s="41"/>
      <c r="B164" s="77">
        <f t="shared" si="10"/>
        <v>10125000</v>
      </c>
      <c r="C164" s="48">
        <v>0.012</v>
      </c>
      <c r="D164" s="86">
        <v>90</v>
      </c>
      <c r="E164" s="79">
        <f t="shared" si="9"/>
        <v>30375</v>
      </c>
      <c r="F164" s="77"/>
      <c r="G164" s="95"/>
    </row>
    <row r="165" spans="1:7" ht="12.75">
      <c r="A165" s="41"/>
      <c r="B165" s="77">
        <f t="shared" si="10"/>
        <v>9750000</v>
      </c>
      <c r="C165" s="48">
        <v>0.013</v>
      </c>
      <c r="D165" s="86">
        <v>90</v>
      </c>
      <c r="E165" s="79">
        <f t="shared" si="9"/>
        <v>31687.5</v>
      </c>
      <c r="F165" s="77"/>
      <c r="G165" s="95"/>
    </row>
    <row r="166" spans="1:7" ht="12.75">
      <c r="A166" s="41"/>
      <c r="B166" s="77">
        <f t="shared" si="10"/>
        <v>9375000</v>
      </c>
      <c r="C166" s="48">
        <v>0.014</v>
      </c>
      <c r="D166" s="86">
        <v>90</v>
      </c>
      <c r="E166" s="79">
        <f t="shared" si="9"/>
        <v>32812.5</v>
      </c>
      <c r="F166" s="77">
        <f>SUM(E163:E166)</f>
        <v>123750</v>
      </c>
      <c r="G166" s="95">
        <v>2016</v>
      </c>
    </row>
    <row r="167" spans="1:7" ht="12.75">
      <c r="A167" s="41"/>
      <c r="B167" s="77">
        <f t="shared" si="10"/>
        <v>9000000</v>
      </c>
      <c r="C167" s="48">
        <v>0.015</v>
      </c>
      <c r="D167" s="86">
        <v>90</v>
      </c>
      <c r="E167" s="79">
        <f t="shared" si="9"/>
        <v>33750</v>
      </c>
      <c r="F167" s="77"/>
      <c r="G167" s="95"/>
    </row>
    <row r="168" spans="1:7" ht="12.75">
      <c r="A168" s="41"/>
      <c r="B168" s="77">
        <f t="shared" si="10"/>
        <v>8625000</v>
      </c>
      <c r="C168" s="48">
        <v>0.016</v>
      </c>
      <c r="D168" s="86">
        <v>90</v>
      </c>
      <c r="E168" s="79">
        <f t="shared" si="9"/>
        <v>34500</v>
      </c>
      <c r="F168" s="77"/>
      <c r="G168" s="95"/>
    </row>
    <row r="169" spans="1:7" ht="12.75">
      <c r="A169" s="41"/>
      <c r="B169" s="77">
        <f t="shared" si="10"/>
        <v>8250000</v>
      </c>
      <c r="C169" s="48">
        <v>0.017</v>
      </c>
      <c r="D169" s="86">
        <v>90</v>
      </c>
      <c r="E169" s="79">
        <f t="shared" si="9"/>
        <v>35062.5</v>
      </c>
      <c r="F169" s="77"/>
      <c r="G169" s="95"/>
    </row>
    <row r="170" spans="1:7" ht="12.75">
      <c r="A170" s="41"/>
      <c r="B170" s="77">
        <f t="shared" si="10"/>
        <v>7875000</v>
      </c>
      <c r="C170" s="48">
        <v>0.018</v>
      </c>
      <c r="D170" s="86">
        <v>90</v>
      </c>
      <c r="E170" s="79">
        <f t="shared" si="9"/>
        <v>35437.5</v>
      </c>
      <c r="F170" s="77">
        <f>SUM(E167:E170)</f>
        <v>138750</v>
      </c>
      <c r="G170" s="95">
        <v>2017</v>
      </c>
    </row>
    <row r="171" spans="1:7" ht="12.75">
      <c r="A171" s="41"/>
      <c r="B171" s="77">
        <f t="shared" si="10"/>
        <v>7500000</v>
      </c>
      <c r="C171" s="48">
        <v>0.019</v>
      </c>
      <c r="D171" s="86">
        <v>90</v>
      </c>
      <c r="E171" s="79">
        <f t="shared" si="9"/>
        <v>35625</v>
      </c>
      <c r="F171" s="77"/>
      <c r="G171" s="95"/>
    </row>
    <row r="172" spans="1:7" ht="12.75">
      <c r="A172" s="41"/>
      <c r="B172" s="77">
        <f t="shared" si="10"/>
        <v>7125000</v>
      </c>
      <c r="C172" s="48">
        <v>0.02</v>
      </c>
      <c r="D172" s="86">
        <v>90</v>
      </c>
      <c r="E172" s="79">
        <f t="shared" si="9"/>
        <v>35625</v>
      </c>
      <c r="F172" s="77"/>
      <c r="G172" s="95"/>
    </row>
    <row r="173" spans="1:7" ht="12.75">
      <c r="A173" s="41"/>
      <c r="B173" s="77">
        <f t="shared" si="10"/>
        <v>6750000</v>
      </c>
      <c r="C173" s="48">
        <v>0.021</v>
      </c>
      <c r="D173" s="86">
        <v>90</v>
      </c>
      <c r="E173" s="79">
        <f t="shared" si="9"/>
        <v>35437.5</v>
      </c>
      <c r="F173" s="77"/>
      <c r="G173" s="95"/>
    </row>
    <row r="174" spans="1:7" ht="12.75">
      <c r="A174" s="41"/>
      <c r="B174" s="77">
        <f t="shared" si="10"/>
        <v>6375000</v>
      </c>
      <c r="C174" s="48">
        <v>0.022</v>
      </c>
      <c r="D174" s="86">
        <v>90</v>
      </c>
      <c r="E174" s="79">
        <f t="shared" si="9"/>
        <v>35062.5</v>
      </c>
      <c r="F174" s="77">
        <f>SUM(E171:E174)</f>
        <v>141750</v>
      </c>
      <c r="G174" s="95">
        <v>2018</v>
      </c>
    </row>
    <row r="175" spans="1:7" ht="12.75">
      <c r="A175" s="41"/>
      <c r="B175" s="77">
        <f t="shared" si="10"/>
        <v>6000000</v>
      </c>
      <c r="C175" s="48">
        <v>0.022</v>
      </c>
      <c r="D175" s="86">
        <v>90</v>
      </c>
      <c r="E175" s="79">
        <f t="shared" si="9"/>
        <v>33000</v>
      </c>
      <c r="F175" s="97"/>
      <c r="G175" s="95"/>
    </row>
    <row r="176" spans="1:7" ht="12.75">
      <c r="A176" s="41"/>
      <c r="B176" s="77">
        <f t="shared" si="10"/>
        <v>5625000</v>
      </c>
      <c r="C176" s="48">
        <v>0.022</v>
      </c>
      <c r="D176" s="86">
        <v>90</v>
      </c>
      <c r="E176" s="79">
        <f>B176*C176*D176/360</f>
        <v>30937.5</v>
      </c>
      <c r="F176" s="98"/>
      <c r="G176" s="95"/>
    </row>
    <row r="177" spans="1:7" ht="12.75">
      <c r="A177" s="41"/>
      <c r="B177" s="77">
        <f t="shared" si="10"/>
        <v>5250000</v>
      </c>
      <c r="C177" s="48">
        <v>0.022</v>
      </c>
      <c r="D177" s="86">
        <v>90</v>
      </c>
      <c r="E177" s="79">
        <f>B177*C177*D177/360</f>
        <v>28875</v>
      </c>
      <c r="F177" s="98"/>
      <c r="G177" s="95"/>
    </row>
    <row r="178" spans="1:7" ht="12.75">
      <c r="A178" s="41"/>
      <c r="B178" s="77">
        <f t="shared" si="10"/>
        <v>4875000</v>
      </c>
      <c r="C178" s="48">
        <v>0.022</v>
      </c>
      <c r="D178" s="86">
        <v>90</v>
      </c>
      <c r="E178" s="79">
        <f>B178*C178*D178/360</f>
        <v>26812.5</v>
      </c>
      <c r="F178" s="77">
        <f>SUM(E175:E178)</f>
        <v>119625</v>
      </c>
      <c r="G178" s="95">
        <v>2019</v>
      </c>
    </row>
    <row r="179" spans="1:7" ht="12.75">
      <c r="A179" s="41"/>
      <c r="B179" s="77">
        <f t="shared" si="10"/>
        <v>4500000</v>
      </c>
      <c r="C179" s="48">
        <v>0.022</v>
      </c>
      <c r="D179" s="86">
        <v>90</v>
      </c>
      <c r="E179" s="79">
        <f aca="true" t="shared" si="11" ref="E179:E190">B179*C179*D179/360</f>
        <v>24750</v>
      </c>
      <c r="F179" s="97"/>
      <c r="G179" s="99"/>
    </row>
    <row r="180" spans="1:7" ht="12.75">
      <c r="A180" s="41"/>
      <c r="B180" s="77">
        <f t="shared" si="10"/>
        <v>4125000</v>
      </c>
      <c r="C180" s="48">
        <v>0.022</v>
      </c>
      <c r="D180" s="86">
        <v>90</v>
      </c>
      <c r="E180" s="79">
        <f t="shared" si="11"/>
        <v>22687.5</v>
      </c>
      <c r="F180" s="100"/>
      <c r="G180" s="99"/>
    </row>
    <row r="181" spans="1:7" ht="12.75">
      <c r="A181" s="41"/>
      <c r="B181" s="77">
        <f t="shared" si="10"/>
        <v>3750000</v>
      </c>
      <c r="C181" s="48">
        <v>0.022</v>
      </c>
      <c r="D181" s="86">
        <v>90</v>
      </c>
      <c r="E181" s="79">
        <f t="shared" si="11"/>
        <v>20625</v>
      </c>
      <c r="F181" s="100"/>
      <c r="G181" s="99"/>
    </row>
    <row r="182" spans="1:7" ht="12.75">
      <c r="A182" s="41"/>
      <c r="B182" s="77">
        <f t="shared" si="10"/>
        <v>3375000</v>
      </c>
      <c r="C182" s="48">
        <v>0.022</v>
      </c>
      <c r="D182" s="86">
        <v>90</v>
      </c>
      <c r="E182" s="79">
        <f t="shared" si="11"/>
        <v>18562.5</v>
      </c>
      <c r="F182" s="77">
        <f>SUM(E179:E182)</f>
        <v>86625</v>
      </c>
      <c r="G182" s="99">
        <v>2020</v>
      </c>
    </row>
    <row r="183" spans="1:7" ht="12.75">
      <c r="A183" s="41"/>
      <c r="B183" s="77">
        <f t="shared" si="10"/>
        <v>3000000</v>
      </c>
      <c r="C183" s="48">
        <v>0.022</v>
      </c>
      <c r="D183" s="86">
        <v>90</v>
      </c>
      <c r="E183" s="79">
        <f t="shared" si="11"/>
        <v>16500</v>
      </c>
      <c r="F183" s="97"/>
      <c r="G183" s="99"/>
    </row>
    <row r="184" spans="1:7" ht="12.75">
      <c r="A184" s="41"/>
      <c r="B184" s="77">
        <f t="shared" si="10"/>
        <v>2625000</v>
      </c>
      <c r="C184" s="48">
        <v>0.022</v>
      </c>
      <c r="D184" s="86">
        <v>90</v>
      </c>
      <c r="E184" s="79">
        <f t="shared" si="11"/>
        <v>14437.5</v>
      </c>
      <c r="F184" s="100"/>
      <c r="G184" s="99"/>
    </row>
    <row r="185" spans="1:7" ht="12.75">
      <c r="A185" s="41"/>
      <c r="B185" s="77">
        <f t="shared" si="10"/>
        <v>2250000</v>
      </c>
      <c r="C185" s="48">
        <v>0.022</v>
      </c>
      <c r="D185" s="86">
        <v>90</v>
      </c>
      <c r="E185" s="79">
        <f t="shared" si="11"/>
        <v>12375</v>
      </c>
      <c r="F185" s="100"/>
      <c r="G185" s="99"/>
    </row>
    <row r="186" spans="1:7" ht="12.75">
      <c r="A186" s="41"/>
      <c r="B186" s="77">
        <f t="shared" si="10"/>
        <v>1875000</v>
      </c>
      <c r="C186" s="48">
        <v>0.022</v>
      </c>
      <c r="D186" s="86">
        <v>90</v>
      </c>
      <c r="E186" s="79">
        <f t="shared" si="11"/>
        <v>10312.5</v>
      </c>
      <c r="F186" s="77">
        <f>SUM(E183:E186)</f>
        <v>53625</v>
      </c>
      <c r="G186" s="99">
        <v>2021</v>
      </c>
    </row>
    <row r="187" spans="1:7" ht="12.75">
      <c r="A187" s="41"/>
      <c r="B187" s="77">
        <f t="shared" si="10"/>
        <v>1500000</v>
      </c>
      <c r="C187" s="48">
        <v>0.022</v>
      </c>
      <c r="D187" s="86">
        <v>90</v>
      </c>
      <c r="E187" s="79">
        <f t="shared" si="11"/>
        <v>8250</v>
      </c>
      <c r="F187" s="97"/>
      <c r="G187" s="99"/>
    </row>
    <row r="188" spans="1:7" ht="12.75">
      <c r="A188" s="41"/>
      <c r="B188" s="77">
        <f t="shared" si="10"/>
        <v>1125000</v>
      </c>
      <c r="C188" s="48">
        <v>0.022</v>
      </c>
      <c r="D188" s="86">
        <v>90</v>
      </c>
      <c r="E188" s="79">
        <f t="shared" si="11"/>
        <v>6187.5</v>
      </c>
      <c r="F188" s="100"/>
      <c r="G188" s="99"/>
    </row>
    <row r="189" spans="1:7" ht="12.75">
      <c r="A189" s="41"/>
      <c r="B189" s="77">
        <f t="shared" si="10"/>
        <v>750000</v>
      </c>
      <c r="C189" s="48">
        <v>0.022</v>
      </c>
      <c r="D189" s="86">
        <v>90</v>
      </c>
      <c r="E189" s="79">
        <f t="shared" si="11"/>
        <v>4125</v>
      </c>
      <c r="F189" s="100"/>
      <c r="G189" s="99"/>
    </row>
    <row r="190" spans="1:7" ht="12.75">
      <c r="A190" s="41"/>
      <c r="B190" s="77">
        <f t="shared" si="10"/>
        <v>375000</v>
      </c>
      <c r="C190" s="48">
        <v>0.022</v>
      </c>
      <c r="D190" s="86">
        <v>90</v>
      </c>
      <c r="E190" s="79">
        <f t="shared" si="11"/>
        <v>2062.5</v>
      </c>
      <c r="F190" s="77">
        <f>SUM(E187:E190)</f>
        <v>20625</v>
      </c>
      <c r="G190" s="99">
        <v>2022</v>
      </c>
    </row>
    <row r="191" spans="1:7" ht="13.5" thickBot="1">
      <c r="A191" s="51"/>
      <c r="B191" s="101">
        <f t="shared" si="10"/>
        <v>0</v>
      </c>
      <c r="C191" s="70"/>
      <c r="D191" s="71"/>
      <c r="E191" s="102"/>
      <c r="F191" s="103"/>
      <c r="G191" s="104"/>
    </row>
    <row r="192" ht="13.5" thickBot="1">
      <c r="A192" s="41"/>
    </row>
    <row r="193" spans="1:7" ht="12.75">
      <c r="A193" s="35" t="s">
        <v>38</v>
      </c>
      <c r="B193" s="36" t="s">
        <v>13</v>
      </c>
      <c r="C193" s="37"/>
      <c r="D193" s="36"/>
      <c r="E193" s="38" t="s">
        <v>14</v>
      </c>
      <c r="F193" s="36" t="s">
        <v>15</v>
      </c>
      <c r="G193" s="39" t="s">
        <v>16</v>
      </c>
    </row>
    <row r="194" spans="1:7" ht="12.75">
      <c r="A194" s="64"/>
      <c r="B194" s="77">
        <v>10000000</v>
      </c>
      <c r="C194" s="47"/>
      <c r="D194" s="86"/>
      <c r="E194" s="66">
        <v>10000</v>
      </c>
      <c r="F194" s="77"/>
      <c r="G194" s="95" t="s">
        <v>45</v>
      </c>
    </row>
    <row r="195" spans="1:7" ht="12.75">
      <c r="A195" s="96" t="s">
        <v>41</v>
      </c>
      <c r="B195" s="77">
        <f>B194-476200</f>
        <v>9523800</v>
      </c>
      <c r="C195" s="47">
        <v>0.0116</v>
      </c>
      <c r="D195" s="86">
        <v>90</v>
      </c>
      <c r="E195" s="79">
        <f aca="true" t="shared" si="12" ref="E195:E210">B195*C195*D195/360</f>
        <v>27619.019999999997</v>
      </c>
      <c r="F195" s="77"/>
      <c r="G195" s="95"/>
    </row>
    <row r="196" spans="1:7" ht="12.75">
      <c r="A196" s="46" t="s">
        <v>43</v>
      </c>
      <c r="B196" s="77">
        <f>B195-476200</f>
        <v>9047600</v>
      </c>
      <c r="C196" s="47">
        <v>0.0116</v>
      </c>
      <c r="D196" s="86">
        <v>90</v>
      </c>
      <c r="E196" s="79">
        <f t="shared" si="12"/>
        <v>26238.039999999997</v>
      </c>
      <c r="F196" s="77">
        <f>SUM(E194:E196)</f>
        <v>63857.06</v>
      </c>
      <c r="G196" s="95">
        <v>2015</v>
      </c>
    </row>
    <row r="197" spans="1:7" ht="12.75">
      <c r="A197" s="41"/>
      <c r="B197" s="77">
        <f aca="true" t="shared" si="13" ref="B197:B211">B196-476200</f>
        <v>8571400</v>
      </c>
      <c r="C197" s="47">
        <v>0.0116</v>
      </c>
      <c r="D197" s="86">
        <v>90</v>
      </c>
      <c r="E197" s="79">
        <f t="shared" si="12"/>
        <v>24857.059999999998</v>
      </c>
      <c r="F197" s="77"/>
      <c r="G197" s="95"/>
    </row>
    <row r="198" spans="1:7" ht="12.75">
      <c r="A198" s="41"/>
      <c r="B198" s="77">
        <f t="shared" si="13"/>
        <v>8095200</v>
      </c>
      <c r="C198" s="47">
        <v>0.0116</v>
      </c>
      <c r="D198" s="86">
        <v>90</v>
      </c>
      <c r="E198" s="79">
        <f t="shared" si="12"/>
        <v>23476.079999999998</v>
      </c>
      <c r="F198" s="77"/>
      <c r="G198" s="95"/>
    </row>
    <row r="199" spans="1:7" ht="12.75">
      <c r="A199" s="41"/>
      <c r="B199" s="77">
        <f t="shared" si="13"/>
        <v>7619000</v>
      </c>
      <c r="C199" s="47">
        <v>0.0116</v>
      </c>
      <c r="D199" s="86">
        <v>90</v>
      </c>
      <c r="E199" s="79">
        <f t="shared" si="12"/>
        <v>22095.1</v>
      </c>
      <c r="F199" s="77"/>
      <c r="G199" s="95"/>
    </row>
    <row r="200" spans="1:7" ht="12.75">
      <c r="A200" s="41"/>
      <c r="B200" s="77">
        <f t="shared" si="13"/>
        <v>7142800</v>
      </c>
      <c r="C200" s="47">
        <v>0.0116</v>
      </c>
      <c r="D200" s="86">
        <v>90</v>
      </c>
      <c r="E200" s="79">
        <f t="shared" si="12"/>
        <v>20714.12</v>
      </c>
      <c r="F200" s="77">
        <f>SUM(E197:E200)</f>
        <v>91142.35999999999</v>
      </c>
      <c r="G200" s="95">
        <v>2016</v>
      </c>
    </row>
    <row r="201" spans="1:7" ht="12.75">
      <c r="A201" s="41"/>
      <c r="B201" s="77">
        <f t="shared" si="13"/>
        <v>6666600</v>
      </c>
      <c r="C201" s="47">
        <v>0.0116</v>
      </c>
      <c r="D201" s="86">
        <v>90</v>
      </c>
      <c r="E201" s="79">
        <f t="shared" si="12"/>
        <v>19333.14</v>
      </c>
      <c r="F201" s="77"/>
      <c r="G201" s="95"/>
    </row>
    <row r="202" spans="1:7" ht="12.75">
      <c r="A202" s="41"/>
      <c r="B202" s="77">
        <f t="shared" si="13"/>
        <v>6190400</v>
      </c>
      <c r="C202" s="47">
        <v>0.0116</v>
      </c>
      <c r="D202" s="86">
        <v>90</v>
      </c>
      <c r="E202" s="79">
        <f t="shared" si="12"/>
        <v>17952.16</v>
      </c>
      <c r="F202" s="77"/>
      <c r="G202" s="95"/>
    </row>
    <row r="203" spans="1:7" ht="12.75">
      <c r="A203" s="41"/>
      <c r="B203" s="77">
        <f t="shared" si="13"/>
        <v>5714200</v>
      </c>
      <c r="C203" s="47">
        <v>0.0116</v>
      </c>
      <c r="D203" s="86">
        <v>90</v>
      </c>
      <c r="E203" s="79">
        <f t="shared" si="12"/>
        <v>16571.18</v>
      </c>
      <c r="F203" s="77"/>
      <c r="G203" s="95"/>
    </row>
    <row r="204" spans="1:7" ht="12.75">
      <c r="A204" s="41"/>
      <c r="B204" s="77">
        <f t="shared" si="13"/>
        <v>5238000</v>
      </c>
      <c r="C204" s="47">
        <v>0.0116</v>
      </c>
      <c r="D204" s="86">
        <v>90</v>
      </c>
      <c r="E204" s="79">
        <f t="shared" si="12"/>
        <v>15190.2</v>
      </c>
      <c r="F204" s="77">
        <f>SUM(E201:E204)</f>
        <v>69046.68000000001</v>
      </c>
      <c r="G204" s="95">
        <v>2017</v>
      </c>
    </row>
    <row r="205" spans="1:7" ht="12.75">
      <c r="A205" s="41"/>
      <c r="B205" s="77">
        <f t="shared" si="13"/>
        <v>4761800</v>
      </c>
      <c r="C205" s="47">
        <v>0.0116</v>
      </c>
      <c r="D205" s="86">
        <v>90</v>
      </c>
      <c r="E205" s="79">
        <f t="shared" si="12"/>
        <v>13809.220000000001</v>
      </c>
      <c r="F205" s="77"/>
      <c r="G205" s="95"/>
    </row>
    <row r="206" spans="1:7" ht="12.75">
      <c r="A206" s="41"/>
      <c r="B206" s="77">
        <f t="shared" si="13"/>
        <v>4285600</v>
      </c>
      <c r="C206" s="47">
        <v>0.0116</v>
      </c>
      <c r="D206" s="86">
        <v>90</v>
      </c>
      <c r="E206" s="79">
        <f t="shared" si="12"/>
        <v>12428.240000000002</v>
      </c>
      <c r="F206" s="77"/>
      <c r="G206" s="95"/>
    </row>
    <row r="207" spans="1:7" ht="12.75">
      <c r="A207" s="41"/>
      <c r="B207" s="77">
        <f t="shared" si="13"/>
        <v>3809400</v>
      </c>
      <c r="C207" s="47">
        <v>0.0116</v>
      </c>
      <c r="D207" s="86">
        <v>90</v>
      </c>
      <c r="E207" s="79">
        <f t="shared" si="12"/>
        <v>11047.259999999998</v>
      </c>
      <c r="F207" s="77"/>
      <c r="G207" s="95"/>
    </row>
    <row r="208" spans="1:7" ht="12.75">
      <c r="A208" s="41"/>
      <c r="B208" s="77">
        <f t="shared" si="13"/>
        <v>3333200</v>
      </c>
      <c r="C208" s="47">
        <v>0.0116</v>
      </c>
      <c r="D208" s="86">
        <v>90</v>
      </c>
      <c r="E208" s="79">
        <f t="shared" si="12"/>
        <v>9666.279999999999</v>
      </c>
      <c r="F208" s="77">
        <f>SUM(E205:E208)</f>
        <v>46951</v>
      </c>
      <c r="G208" s="95">
        <v>2018</v>
      </c>
    </row>
    <row r="209" spans="1:7" ht="12.75">
      <c r="A209" s="41"/>
      <c r="B209" s="77">
        <f t="shared" si="13"/>
        <v>2857000</v>
      </c>
      <c r="C209" s="47">
        <v>0.0116</v>
      </c>
      <c r="D209" s="86">
        <v>90</v>
      </c>
      <c r="E209" s="79">
        <f t="shared" si="12"/>
        <v>8285.3</v>
      </c>
      <c r="F209" s="77"/>
      <c r="G209" s="95"/>
    </row>
    <row r="210" spans="1:7" ht="12.75">
      <c r="A210" s="41"/>
      <c r="B210" s="77">
        <f t="shared" si="13"/>
        <v>2380800</v>
      </c>
      <c r="C210" s="47">
        <v>0.0116</v>
      </c>
      <c r="D210" s="86">
        <v>90</v>
      </c>
      <c r="E210" s="79">
        <f t="shared" si="12"/>
        <v>6904.319999999999</v>
      </c>
      <c r="F210" s="97"/>
      <c r="G210" s="95"/>
    </row>
    <row r="211" spans="1:7" ht="12.75">
      <c r="A211" s="41"/>
      <c r="B211" s="77">
        <f t="shared" si="13"/>
        <v>1904600</v>
      </c>
      <c r="C211" s="47">
        <v>0.0116</v>
      </c>
      <c r="D211" s="86">
        <v>90</v>
      </c>
      <c r="E211" s="79">
        <f>B211*C211*D211/360</f>
        <v>5523.339999999999</v>
      </c>
      <c r="F211" s="98"/>
      <c r="G211" s="95"/>
    </row>
    <row r="212" spans="1:7" ht="12.75">
      <c r="A212" s="41"/>
      <c r="B212" s="77">
        <f>B211-476200</f>
        <v>1428400</v>
      </c>
      <c r="C212" s="47">
        <v>0.0116</v>
      </c>
      <c r="D212" s="86">
        <v>90</v>
      </c>
      <c r="E212" s="79">
        <f>B212*C212*D212/360</f>
        <v>4142.36</v>
      </c>
      <c r="F212" s="77">
        <f>SUM(E209:E212)</f>
        <v>24855.32</v>
      </c>
      <c r="G212" s="95">
        <v>2019</v>
      </c>
    </row>
    <row r="213" spans="1:7" ht="12.75">
      <c r="A213" s="41"/>
      <c r="B213" s="77">
        <f>B212-476200</f>
        <v>952200</v>
      </c>
      <c r="C213" s="47">
        <v>0.0116</v>
      </c>
      <c r="D213" s="86">
        <v>90</v>
      </c>
      <c r="E213" s="79">
        <f>B213*C213*D213/360</f>
        <v>2761.3799999999997</v>
      </c>
      <c r="F213" s="77"/>
      <c r="G213" s="95"/>
    </row>
    <row r="214" spans="1:7" ht="12.75">
      <c r="A214" s="41"/>
      <c r="B214" s="77">
        <f>B213-476200</f>
        <v>476000</v>
      </c>
      <c r="C214" s="47">
        <v>0.0116</v>
      </c>
      <c r="D214" s="86">
        <v>90</v>
      </c>
      <c r="E214" s="79">
        <f>B214*C214*D214/360</f>
        <v>1380.3999999999999</v>
      </c>
      <c r="F214" s="97">
        <f>SUM(E213:E214)</f>
        <v>4141.78</v>
      </c>
      <c r="G214" s="99">
        <v>2020</v>
      </c>
    </row>
    <row r="215" spans="1:7" ht="13.5" thickBot="1">
      <c r="A215" s="51"/>
      <c r="B215" s="101">
        <v>0</v>
      </c>
      <c r="C215" s="70"/>
      <c r="D215" s="105">
        <v>90</v>
      </c>
      <c r="E215" s="102">
        <f>B215*C215*D215/360</f>
        <v>0</v>
      </c>
      <c r="F215" s="106"/>
      <c r="G215" s="10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Jakešová Miloslava</dc:creator>
  <cp:keywords/>
  <dc:description/>
  <cp:lastModifiedBy>fin01</cp:lastModifiedBy>
  <cp:lastPrinted>2014-11-19T09:13:37Z</cp:lastPrinted>
  <dcterms:created xsi:type="dcterms:W3CDTF">2003-04-24T07:15:23Z</dcterms:created>
  <dcterms:modified xsi:type="dcterms:W3CDTF">2014-12-02T06:16:53Z</dcterms:modified>
  <cp:category/>
  <cp:version/>
  <cp:contentType/>
  <cp:contentStatus/>
</cp:coreProperties>
</file>