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1985" windowHeight="1474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'Položky'!$A$1:$G$100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<sst xmlns="http://schemas.openxmlformats.org/spreadsheetml/2006/main" count="344" uniqueCount="236">
  <si>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</si>
  <si>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</si>
  <si>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</si>
  <si>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</si>
  <si>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</si>
  <si>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</si>
  <si>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</si>
  <si>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</si>
  <si>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</si>
  <si>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</si>
  <si>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</si>
  <si>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</si>
  <si>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</si>
  <si>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</si>
  <si>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</si>
  <si>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</si>
  <si>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</si>
  <si>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</si>
  <si>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</si>
  <si>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</si>
  <si>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</si>
  <si>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</si>
  <si>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</si>
  <si>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</si>
  <si>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</si>
  <si>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</si>
  <si>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</si>
  <si>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</si>
  <si>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</si>
  <si>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</si>
  <si>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</si>
  <si>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</si>
  <si>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</si>
  <si>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</si>
  <si>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</si>
  <si>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</si>
  <si>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</si>
  <si>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</si>
  <si>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</si>
  <si>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</si>
  <si>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</si>
  <si>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</si>
  <si>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</si>
  <si>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</si>
  <si>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</si>
  <si>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</si>
  <si>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</si>
  <si>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</si>
  <si>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</si>
  <si>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</si>
  <si>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</si>
  <si>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</si>
  <si>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</si>
  <si>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</si>
  <si>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</si>
  <si>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</si>
  <si>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</si>
  <si>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</si>
  <si>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</si>
  <si>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</si>
  <si>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</si>
  <si>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</si>
  <si>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</si>
  <si>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</si>
  <si>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</si>
  <si>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</si>
  <si>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</si>
  <si>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</si>
  <si>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</si>
  <si>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</si>
  <si>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</si>
  <si>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</si>
  <si>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</si>
  <si>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</si>
  <si>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</si>
  <si>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Výměna odlučovače tuků</t>
  </si>
  <si>
    <t>121101101R00</t>
  </si>
  <si>
    <t xml:space="preserve">Sejmutí ornice s přemístěním do 50 m </t>
  </si>
  <si>
    <t>m3</t>
  </si>
  <si>
    <t>(3,3*2,7-1,6*1,3)*0,2</t>
  </si>
  <si>
    <t>131201110R00</t>
  </si>
  <si>
    <t>(2,77*2,35+3,4*3,35)*0,5*2,08</t>
  </si>
  <si>
    <t>odp.stávající odlučovač:-2,4*1,34*1,7</t>
  </si>
  <si>
    <t>131201119R00</t>
  </si>
  <si>
    <t xml:space="preserve">Příplatek za lepivost - hloubení nezap.jam v hor.3 </t>
  </si>
  <si>
    <t>161101101R00</t>
  </si>
  <si>
    <t xml:space="preserve">Svislé přemístění výkopku z hor.1-4 do 2,5 m </t>
  </si>
  <si>
    <t>30%:13,15*0,3</t>
  </si>
  <si>
    <t>162701105R00</t>
  </si>
  <si>
    <t xml:space="preserve">Vodorovné přemístění výkopku z hor.1-4 do 10000 m 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</si>
  <si>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</si>
  <si>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</si>
  <si>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</si>
  <si>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</si>
  <si>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</si>
  <si>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13,15*1,67</t>
  </si>
  <si>
    <t>174101101R00</t>
  </si>
  <si>
    <t xml:space="preserve">Zásyp jam, rýh, šachet se zhutněním </t>
  </si>
  <si>
    <t>kolem odlučovače pískem:</t>
  </si>
  <si>
    <t>výkopy:13,15</t>
  </si>
  <si>
    <t>odpočet nový odlučovač:-1,8*1,15*0,75*1,15</t>
  </si>
  <si>
    <t>-3,14*0,45*0,45*0,7</t>
  </si>
  <si>
    <t>181101102R00</t>
  </si>
  <si>
    <t xml:space="preserve">Úprava pláně v zářezech v hor. 1-4, se zhutněním </t>
  </si>
  <si>
    <t>m2</t>
  </si>
  <si>
    <t>2,77*2,35</t>
  </si>
  <si>
    <t>181300012RAH</t>
  </si>
  <si>
    <t>Rozprostření ornice v rovině tloušťka 20 cm dovoz ornice ze vzdálenosti 50 m, osetí trávou</t>
  </si>
  <si>
    <t>3,3*2,7-3,14*0,45*0,45</t>
  </si>
  <si>
    <t>583412000</t>
  </si>
  <si>
    <t>Kamenivo drcené frakce  0/8</t>
  </si>
  <si>
    <t>T</t>
  </si>
  <si>
    <t>10,92*1,87</t>
  </si>
  <si>
    <t>11</t>
  </si>
  <si>
    <t>Přípravné a přidružené práce</t>
  </si>
  <si>
    <t>110001</t>
  </si>
  <si>
    <t xml:space="preserve">Vytýčení podzemních sítí </t>
  </si>
  <si>
    <t>110002</t>
  </si>
  <si>
    <t>Vyčerpání obsahu stávaj.odlučovače tuků vč.odvozu na spalovnu a poplatek za zneškodnění</t>
  </si>
  <si>
    <t>2</t>
  </si>
  <si>
    <t>Základy a zvláštní zakládání</t>
  </si>
  <si>
    <t>273321311R00</t>
  </si>
  <si>
    <t xml:space="preserve">Železobeton základových desek C 16/20 </t>
  </si>
  <si>
    <t>2,0*1,35*0,15</t>
  </si>
  <si>
    <t>273351215R00</t>
  </si>
  <si>
    <t xml:space="preserve">Bednění stěn základových desek - zřízení </t>
  </si>
  <si>
    <t>(2,0+1,35)*2*0,15</t>
  </si>
  <si>
    <t>273351216R00</t>
  </si>
  <si>
    <t xml:space="preserve">Bednění stěn základových desek - odstranění </t>
  </si>
  <si>
    <t>273361921RT4</t>
  </si>
  <si>
    <t>Výztuž základových desek ze svařovaných sítí průměr drátu  6,0, oka 100/100 mm</t>
  </si>
  <si>
    <t>2,0*1,35*3,92*0,001*1,1</t>
  </si>
  <si>
    <t>38</t>
  </si>
  <si>
    <t>Kompletní konstrukce</t>
  </si>
  <si>
    <t>386942114R00</t>
  </si>
  <si>
    <t xml:space="preserve">Montáž a osazení odlučovačů tuků </t>
  </si>
  <si>
    <t>kus</t>
  </si>
  <si>
    <t>38690001</t>
  </si>
  <si>
    <t>Odlučovač tuků EG0504C vč.nástance a dopravy</t>
  </si>
  <si>
    <t>lus</t>
  </si>
  <si>
    <t>5</t>
  </si>
  <si>
    <t>Komunikace</t>
  </si>
  <si>
    <t>596811111R00</t>
  </si>
  <si>
    <t xml:space="preserve">Kladení dlaždic kom.pro pěší, lože z kameniva těž. </t>
  </si>
  <si>
    <t>okapový chodník:1,0*1,0*2+1,35*0,8</t>
  </si>
  <si>
    <t>91790001</t>
  </si>
  <si>
    <t xml:space="preserve">Řezání betonových dlaždic pro požadovaný tvar </t>
  </si>
  <si>
    <t>979054441R00</t>
  </si>
  <si>
    <t xml:space="preserve">Očištění vybour. dlaždic s výplní kamen. těženým </t>
  </si>
  <si>
    <t>0,5*0,5*8</t>
  </si>
  <si>
    <t>59245601</t>
  </si>
  <si>
    <t>Dlaždice betonová 50x50x5 cm šedá</t>
  </si>
  <si>
    <t>5*0,5*0,5*1,01</t>
  </si>
  <si>
    <t>8</t>
  </si>
  <si>
    <t>Trubní vedení</t>
  </si>
  <si>
    <t>871313121R00</t>
  </si>
  <si>
    <t>m</t>
  </si>
  <si>
    <t>877313123R00</t>
  </si>
  <si>
    <t>koleno:1</t>
  </si>
  <si>
    <t>spojka:1</t>
  </si>
  <si>
    <t>892561111R00</t>
  </si>
  <si>
    <t xml:space="preserve">Zkouška těsnosti kanalizace DN do 125, vodou </t>
  </si>
  <si>
    <t>934940001</t>
  </si>
  <si>
    <t>Utěsnění otvoru vodotěsným tmelem</t>
  </si>
  <si>
    <t>28611100</t>
  </si>
  <si>
    <t>Trubka PVC kanalizační DN 110x3,0mm (SN4), L=2,0m vč.těsnění</t>
  </si>
  <si>
    <t>28650100</t>
  </si>
  <si>
    <t>Spojka AC 2100 (185-210/110-115)</t>
  </si>
  <si>
    <t>28650649</t>
  </si>
  <si>
    <t>Koleno kanalizační PVC-U  D 110/15° vč.těsnění</t>
  </si>
  <si>
    <t>96</t>
  </si>
  <si>
    <t>Bourání konstrukcí</t>
  </si>
  <si>
    <t>113106121R00</t>
  </si>
  <si>
    <t xml:space="preserve">Rozebrání dlažeb z betonových dlaždic na sucho </t>
  </si>
  <si>
    <t>okapový chodník:0,5*0,5*8</t>
  </si>
  <si>
    <t>130901121R00</t>
  </si>
  <si>
    <t xml:space="preserve">Bourání konstrukcí z betonu prostého ve vykopávk. </t>
  </si>
  <si>
    <t>kolem KT potrubí:3,14*0,15*0,15*0,9</t>
  </si>
  <si>
    <t>961055111R00</t>
  </si>
  <si>
    <t xml:space="preserve">Bourání základů železobetonových </t>
  </si>
  <si>
    <t>odlučovač:</t>
  </si>
  <si>
    <t>strop:(2,4*1,34-1,45*0,6-0,35*0,35)*0,15</t>
  </si>
  <si>
    <t>stěny:2,4*2*0,30*1,6+0,8*0,2*1,6</t>
  </si>
  <si>
    <t>dělící stěny:0,8*0,1*1,2+(0,8+0,2*2)*0,1*0,8</t>
  </si>
  <si>
    <t>dno:2,4*1,34*0,25</t>
  </si>
  <si>
    <t>969021121R00</t>
  </si>
  <si>
    <t>Vybourání kanalizačního potrubí DN do 200 mm KT DN 150</t>
  </si>
  <si>
    <t>970251200R00</t>
  </si>
  <si>
    <t xml:space="preserve">Řezání železobetonu hl. řezu 200 mm </t>
  </si>
  <si>
    <t>odlučovač- od zadní stěny stávající:2,0*2</t>
  </si>
  <si>
    <t>971009001</t>
  </si>
  <si>
    <t xml:space="preserve">Řezání KT potrubí DN 150 </t>
  </si>
  <si>
    <t>971009002</t>
  </si>
  <si>
    <t xml:space="preserve">Řezání PVC potrbí </t>
  </si>
  <si>
    <t>976085311R00</t>
  </si>
  <si>
    <t xml:space="preserve">Vybourání kanal.rámů a poklopů plochy do 0,6 m2 </t>
  </si>
  <si>
    <t>976085411R00</t>
  </si>
  <si>
    <t xml:space="preserve">Vybourání kanal.rámů a poklopů plochy nad 0,6 m2 </t>
  </si>
  <si>
    <t>99</t>
  </si>
  <si>
    <t>Staveništní přesun hmot</t>
  </si>
  <si>
    <t>998276101R00</t>
  </si>
  <si>
    <t xml:space="preserve">Přesun hmot, trubní vedení plastová, otevř. výkop </t>
  </si>
  <si>
    <t>D96</t>
  </si>
  <si>
    <t>Přesuny suti a vybouraných hmot</t>
  </si>
  <si>
    <t>979082211R00</t>
  </si>
  <si>
    <t xml:space="preserve">Vodorovná doprava suti po suchu do 20 m </t>
  </si>
  <si>
    <t>dlažba:0,276</t>
  </si>
  <si>
    <t>zpět pro nové osazení:0,276</t>
  </si>
  <si>
    <t>979081111R00</t>
  </si>
  <si>
    <t xml:space="preserve">Odvoz suti a vybour. hmot na skládku do 1 km </t>
  </si>
  <si>
    <t>979081121R00</t>
  </si>
  <si>
    <t>Příplatek k odvozu za každý další 1 km do 10 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</si>
  <si>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</si>
  <si>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</si>
  <si>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</si>
  <si>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</si>
  <si>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979990104R00</t>
  </si>
  <si>
    <t xml:space="preserve">Poplatek za skládku suti - beton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</si>
  <si>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</si>
  <si>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</si>
  <si>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</si>
  <si>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</si>
  <si>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</si>
  <si>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</si>
  <si>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</si>
  <si>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</si>
  <si>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 01 -</t>
  </si>
  <si>
    <t xml:space="preserve">Hloubení nezapaž. jam hor.3 do 50 m3 </t>
  </si>
  <si>
    <t xml:space="preserve">Montáž trub z plastu, gumový kroužek, do DN 150 </t>
  </si>
  <si>
    <t xml:space="preserve">Montáž tvarovek jednoos. plast. gum.kroužek do DN 150 </t>
  </si>
  <si>
    <t>4 str.</t>
  </si>
  <si>
    <t>Český Krumlov, ZŠ Plešivec</t>
  </si>
  <si>
    <t>Jiří Sváček - Videall Projekt</t>
  </si>
  <si>
    <t>Město Český Krumlov</t>
  </si>
  <si>
    <t>POLOŽKOVÝ VÝKAZ VÝMĚR :  SO 01 - Výměna odlučovače tuků</t>
  </si>
  <si>
    <t>Výkaz výměr: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</si>
</sst>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4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3" fillId="33" borderId="21" xfId="0" applyFont="1" applyFill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165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6" xfId="46" applyNumberFormat="1" applyFont="1" applyBorder="1">
      <alignment/>
      <protection/>
    </xf>
    <xf numFmtId="49" fontId="3" fillId="0" borderId="46" xfId="46" applyNumberFormat="1" applyFont="1" applyBorder="1">
      <alignment/>
      <protection/>
    </xf>
    <xf numFmtId="49" fontId="3" fillId="0" borderId="46" xfId="46" applyNumberFormat="1" applyFont="1" applyBorder="1" applyAlignment="1">
      <alignment horizontal="right"/>
      <protection/>
    </xf>
    <xf numFmtId="0" fontId="3" fillId="0" borderId="47" xfId="0" applyNumberFormat="1" applyFont="1" applyBorder="1" applyAlignment="1">
      <alignment/>
    </xf>
    <xf numFmtId="49" fontId="4" fillId="0" borderId="48" xfId="46" applyNumberFormat="1" applyFont="1" applyBorder="1">
      <alignment/>
      <protection/>
    </xf>
    <xf numFmtId="49" fontId="3" fillId="0" borderId="48" xfId="46" applyNumberFormat="1" applyFont="1" applyBorder="1">
      <alignment/>
      <protection/>
    </xf>
    <xf numFmtId="49" fontId="3" fillId="0" borderId="48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9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6" xfId="46" applyFont="1" applyBorder="1">
      <alignment/>
      <protection/>
    </xf>
    <xf numFmtId="0" fontId="3" fillId="0" borderId="47" xfId="46" applyFont="1" applyBorder="1">
      <alignment/>
      <protection/>
    </xf>
    <xf numFmtId="0" fontId="3" fillId="0" borderId="48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4" fillId="0" borderId="50" xfId="46" applyFont="1" applyBorder="1" applyAlignment="1">
      <alignment horizontal="center"/>
      <protection/>
    </xf>
    <xf numFmtId="49" fontId="4" fillId="0" borderId="50" xfId="46" applyNumberFormat="1" applyFont="1" applyBorder="1" applyAlignment="1">
      <alignment horizontal="left"/>
      <protection/>
    </xf>
    <xf numFmtId="0" fontId="4" fillId="0" borderId="51" xfId="46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NumberFormat="1" applyFont="1" applyBorder="1" applyAlignment="1">
      <alignment horizontal="right"/>
      <protection/>
    </xf>
    <xf numFmtId="0" fontId="3" fillId="0" borderId="13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4" fillId="0" borderId="0" xfId="46" applyFont="1">
      <alignment/>
      <protection/>
    </xf>
    <xf numFmtId="0" fontId="15" fillId="0" borderId="52" xfId="46" applyFont="1" applyBorder="1" applyAlignment="1">
      <alignment horizontal="center" vertical="top"/>
      <protection/>
    </xf>
    <xf numFmtId="49" fontId="15" fillId="0" borderId="52" xfId="46" applyNumberFormat="1" applyFont="1" applyBorder="1" applyAlignment="1">
      <alignment horizontal="left" vertical="top"/>
      <protection/>
    </xf>
    <xf numFmtId="0" fontId="15" fillId="0" borderId="52" xfId="46" applyFont="1" applyBorder="1" applyAlignment="1">
      <alignment vertical="top" wrapText="1"/>
      <protection/>
    </xf>
    <xf numFmtId="49" fontId="15" fillId="0" borderId="52" xfId="46" applyNumberFormat="1" applyFont="1" applyBorder="1" applyAlignment="1">
      <alignment horizontal="center" shrinkToFit="1"/>
      <protection/>
    </xf>
    <xf numFmtId="4" fontId="15" fillId="0" borderId="52" xfId="46" applyNumberFormat="1" applyFont="1" applyBorder="1" applyAlignment="1">
      <alignment horizontal="right"/>
      <protection/>
    </xf>
    <xf numFmtId="4" fontId="15" fillId="0" borderId="52" xfId="46" applyNumberFormat="1" applyFont="1" applyBorder="1">
      <alignment/>
      <protection/>
    </xf>
    <xf numFmtId="0" fontId="14" fillId="0" borderId="0" xfId="46" applyFont="1">
      <alignment/>
      <protection/>
    </xf>
    <xf numFmtId="0" fontId="5" fillId="0" borderId="50" xfId="46" applyFont="1" applyBorder="1" applyAlignment="1">
      <alignment horizontal="center"/>
      <protection/>
    </xf>
    <xf numFmtId="0" fontId="16" fillId="0" borderId="0" xfId="46" applyFont="1" applyAlignment="1">
      <alignment wrapText="1"/>
      <protection/>
    </xf>
    <xf numFmtId="49" fontId="5" fillId="0" borderId="50" xfId="46" applyNumberFormat="1" applyFont="1" applyBorder="1" applyAlignment="1">
      <alignment horizontal="right"/>
      <protection/>
    </xf>
    <xf numFmtId="4" fontId="17" fillId="34" borderId="53" xfId="46" applyNumberFormat="1" applyFont="1" applyFill="1" applyBorder="1" applyAlignment="1">
      <alignment horizontal="right" wrapText="1"/>
      <protection/>
    </xf>
    <xf numFmtId="0" fontId="17" fillId="34" borderId="39" xfId="46" applyFont="1" applyFill="1" applyBorder="1" applyAlignment="1">
      <alignment horizontal="left" wrapText="1"/>
      <protection/>
    </xf>
    <xf numFmtId="0" fontId="17" fillId="0" borderId="38" xfId="0" applyFont="1" applyBorder="1" applyAlignment="1">
      <alignment horizontal="right"/>
    </xf>
    <xf numFmtId="0" fontId="3" fillId="33" borderId="15" xfId="46" applyFont="1" applyFill="1" applyBorder="1" applyAlignment="1">
      <alignment horizontal="center"/>
      <protection/>
    </xf>
    <xf numFmtId="49" fontId="19" fillId="33" borderId="15" xfId="46" applyNumberFormat="1" applyFont="1" applyFill="1" applyBorder="1" applyAlignment="1">
      <alignment horizontal="left"/>
      <protection/>
    </xf>
    <xf numFmtId="0" fontId="19" fillId="33" borderId="51" xfId="46" applyFont="1" applyFill="1" applyBorder="1">
      <alignment/>
      <protection/>
    </xf>
    <xf numFmtId="0" fontId="3" fillId="33" borderId="14" xfId="46" applyFont="1" applyFill="1" applyBorder="1" applyAlignment="1">
      <alignment horizontal="center"/>
      <protection/>
    </xf>
    <xf numFmtId="4" fontId="3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 applyAlignment="1">
      <alignment horizontal="right"/>
      <protection/>
    </xf>
    <xf numFmtId="4" fontId="4" fillId="33" borderId="15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4" fillId="35" borderId="12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0" fontId="4" fillId="35" borderId="26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centerContinuous"/>
    </xf>
    <xf numFmtId="49" fontId="6" fillId="35" borderId="27" xfId="0" applyNumberFormat="1" applyFont="1" applyFill="1" applyBorder="1" applyAlignment="1">
      <alignment horizontal="left"/>
    </xf>
    <xf numFmtId="49" fontId="5" fillId="35" borderId="28" xfId="0" applyNumberFormat="1" applyFont="1" applyFill="1" applyBorder="1" applyAlignment="1">
      <alignment horizontal="centerContinuous"/>
    </xf>
    <xf numFmtId="49" fontId="22" fillId="35" borderId="14" xfId="0" applyNumberFormat="1" applyFont="1" applyFill="1" applyBorder="1" applyAlignment="1">
      <alignment/>
    </xf>
    <xf numFmtId="49" fontId="23" fillId="35" borderId="14" xfId="0" applyNumberFormat="1" applyFont="1" applyFill="1" applyBorder="1" applyAlignment="1">
      <alignment/>
    </xf>
    <xf numFmtId="49" fontId="23" fillId="35" borderId="13" xfId="0" applyNumberFormat="1" applyFont="1" applyFill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49" fontId="5" fillId="0" borderId="54" xfId="0" applyNumberFormat="1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0" fontId="5" fillId="0" borderId="55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55" xfId="0" applyFont="1" applyFill="1" applyBorder="1" applyAlignment="1">
      <alignment horizontal="right"/>
    </xf>
    <xf numFmtId="0" fontId="11" fillId="0" borderId="49" xfId="0" applyFont="1" applyFill="1" applyBorder="1" applyAlignment="1">
      <alignment horizontal="right"/>
    </xf>
    <xf numFmtId="49" fontId="4" fillId="35" borderId="31" xfId="0" applyNumberFormat="1" applyFont="1" applyFill="1" applyBorder="1" applyAlignment="1">
      <alignment/>
    </xf>
    <xf numFmtId="49" fontId="3" fillId="35" borderId="38" xfId="0" applyNumberFormat="1" applyFont="1" applyFill="1" applyBorder="1" applyAlignment="1">
      <alignment/>
    </xf>
    <xf numFmtId="49" fontId="22" fillId="35" borderId="0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49" fontId="3" fillId="0" borderId="38" xfId="0" applyNumberFormat="1" applyFont="1" applyBorder="1" applyAlignment="1">
      <alignment horizontal="left"/>
    </xf>
    <xf numFmtId="49" fontId="4" fillId="35" borderId="20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4" fillId="35" borderId="59" xfId="0" applyFont="1" applyFill="1" applyBorder="1" applyAlignment="1">
      <alignment horizontal="right"/>
    </xf>
    <xf numFmtId="0" fontId="4" fillId="35" borderId="27" xfId="0" applyFont="1" applyFill="1" applyBorder="1" applyAlignment="1">
      <alignment horizontal="right"/>
    </xf>
    <xf numFmtId="0" fontId="4" fillId="35" borderId="28" xfId="0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" fontId="6" fillId="35" borderId="37" xfId="0" applyNumberFormat="1" applyFont="1" applyFill="1" applyBorder="1" applyAlignment="1">
      <alignment horizontal="right"/>
    </xf>
    <xf numFmtId="0" fontId="3" fillId="35" borderId="33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4" fontId="3" fillId="35" borderId="60" xfId="0" applyNumberFormat="1" applyFont="1" applyFill="1" applyBorder="1" applyAlignment="1">
      <alignment/>
    </xf>
    <xf numFmtId="4" fontId="3" fillId="35" borderId="33" xfId="0" applyNumberFormat="1" applyFont="1" applyFill="1" applyBorder="1" applyAlignment="1">
      <alignment/>
    </xf>
    <xf numFmtId="4" fontId="3" fillId="35" borderId="34" xfId="0" applyNumberFormat="1" applyFont="1" applyFill="1" applyBorder="1" applyAlignment="1">
      <alignment/>
    </xf>
    <xf numFmtId="49" fontId="5" fillId="0" borderId="61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49" fontId="5" fillId="0" borderId="67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3" fillId="0" borderId="68" xfId="0" applyFont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4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3" fillId="0" borderId="74" xfId="0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49" fontId="5" fillId="35" borderId="15" xfId="46" applyNumberFormat="1" applyFont="1" applyFill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35" borderId="13" xfId="46" applyNumberFormat="1" applyFont="1" applyFill="1" applyBorder="1" applyAlignment="1">
      <alignment horizontal="center"/>
      <protection/>
    </xf>
    <xf numFmtId="0" fontId="5" fillId="35" borderId="15" xfId="46" applyFont="1" applyFill="1" applyBorder="1" applyAlignment="1">
      <alignment horizontal="center"/>
      <protection/>
    </xf>
    <xf numFmtId="0" fontId="11" fillId="0" borderId="15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3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166" fontId="3" fillId="0" borderId="51" xfId="0" applyNumberFormat="1" applyFont="1" applyBorder="1" applyAlignment="1">
      <alignment horizontal="right" indent="2"/>
    </xf>
    <xf numFmtId="166" fontId="3" fillId="0" borderId="55" xfId="0" applyNumberFormat="1" applyFont="1" applyBorder="1" applyAlignment="1">
      <alignment horizontal="right" indent="2"/>
    </xf>
    <xf numFmtId="166" fontId="7" fillId="33" borderId="79" xfId="0" applyNumberFormat="1" applyFont="1" applyFill="1" applyBorder="1" applyAlignment="1">
      <alignment horizontal="right" indent="2"/>
    </xf>
    <xf numFmtId="166" fontId="7" fillId="33" borderId="6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80" xfId="46" applyFont="1" applyBorder="1" applyAlignment="1">
      <alignment horizontal="center"/>
      <protection/>
    </xf>
    <xf numFmtId="0" fontId="3" fillId="0" borderId="81" xfId="46" applyFont="1" applyBorder="1" applyAlignment="1">
      <alignment horizontal="center"/>
      <protection/>
    </xf>
    <xf numFmtId="0" fontId="3" fillId="0" borderId="82" xfId="46" applyFont="1" applyBorder="1" applyAlignment="1">
      <alignment horizontal="center"/>
      <protection/>
    </xf>
    <xf numFmtId="0" fontId="3" fillId="0" borderId="83" xfId="46" applyFont="1" applyBorder="1" applyAlignment="1">
      <alignment horizontal="center"/>
      <protection/>
    </xf>
    <xf numFmtId="0" fontId="3" fillId="0" borderId="84" xfId="46" applyFont="1" applyBorder="1" applyAlignment="1">
      <alignment horizontal="left"/>
      <protection/>
    </xf>
    <xf numFmtId="0" fontId="3" fillId="0" borderId="48" xfId="46" applyFont="1" applyBorder="1" applyAlignment="1">
      <alignment horizontal="left"/>
      <protection/>
    </xf>
    <xf numFmtId="0" fontId="3" fillId="0" borderId="85" xfId="46" applyFont="1" applyBorder="1" applyAlignment="1">
      <alignment horizontal="left"/>
      <protection/>
    </xf>
    <xf numFmtId="3" fontId="4" fillId="35" borderId="34" xfId="0" applyNumberFormat="1" applyFont="1" applyFill="1" applyBorder="1" applyAlignment="1">
      <alignment horizontal="right"/>
    </xf>
    <xf numFmtId="3" fontId="4" fillId="35" borderId="60" xfId="0" applyNumberFormat="1" applyFont="1" applyFill="1" applyBorder="1" applyAlignment="1">
      <alignment horizontal="right"/>
    </xf>
    <xf numFmtId="49" fontId="17" fillId="34" borderId="86" xfId="46" applyNumberFormat="1" applyFont="1" applyFill="1" applyBorder="1" applyAlignment="1">
      <alignment horizontal="left" wrapText="1"/>
      <protection/>
    </xf>
    <xf numFmtId="49" fontId="18" fillId="0" borderId="87" xfId="0" applyNumberFormat="1" applyFont="1" applyBorder="1" applyAlignment="1">
      <alignment horizontal="left" wrapText="1"/>
    </xf>
    <xf numFmtId="0" fontId="24" fillId="0" borderId="0" xfId="46" applyFont="1" applyAlignment="1">
      <alignment horizontal="center"/>
      <protection/>
    </xf>
    <xf numFmtId="49" fontId="3" fillId="0" borderId="82" xfId="46" applyNumberFormat="1" applyFont="1" applyBorder="1" applyAlignment="1">
      <alignment horizontal="center"/>
      <protection/>
    </xf>
    <xf numFmtId="0" fontId="3" fillId="0" borderId="84" xfId="46" applyFont="1" applyBorder="1" applyAlignment="1">
      <alignment horizontal="center" shrinkToFit="1"/>
      <protection/>
    </xf>
    <xf numFmtId="0" fontId="3" fillId="0" borderId="48" xfId="46" applyFont="1" applyBorder="1" applyAlignment="1">
      <alignment horizontal="center" shrinkToFit="1"/>
      <protection/>
    </xf>
    <xf numFmtId="0" fontId="3" fillId="0" borderId="85" xfId="46" applyFont="1" applyBorder="1" applyAlignment="1">
      <alignment horizontal="center" shrinkToFit="1"/>
      <protection/>
    </xf>
    <xf numFmtId="0" fontId="5" fillId="0" borderId="88" xfId="46" applyFont="1" applyBorder="1" applyAlignment="1">
      <alignment horizontal="justify"/>
      <protection/>
    </xf>
    <xf numFmtId="0" fontId="5" fillId="0" borderId="46" xfId="46" applyFont="1" applyBorder="1" applyAlignment="1">
      <alignment horizontal="justify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47" t="s">
        <v>1</v>
      </c>
      <c r="B2" s="148"/>
      <c r="C2" s="149">
        <f>Rekapitulace!H1</f>
        <v>0</v>
      </c>
      <c r="D2" s="149">
        <f>Rekapitulace!G2</f>
        <v>0</v>
      </c>
      <c r="E2" s="150"/>
      <c r="F2" s="3" t="s">
        <v>2</v>
      </c>
      <c r="G2" s="154"/>
    </row>
    <row r="3" spans="1:7" ht="3" customHeight="1" hidden="1">
      <c r="A3" s="4"/>
      <c r="B3" s="5"/>
      <c r="C3" s="6"/>
      <c r="D3" s="6"/>
      <c r="E3" s="7"/>
      <c r="F3" s="8"/>
      <c r="G3" s="155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56"/>
    </row>
    <row r="5" spans="1:7" ht="16.5" customHeight="1">
      <c r="A5" s="145" t="s">
        <v>226</v>
      </c>
      <c r="B5" s="146"/>
      <c r="C5" s="151" t="s">
        <v>75</v>
      </c>
      <c r="D5" s="152"/>
      <c r="E5" s="153"/>
      <c r="F5" s="8" t="s">
        <v>7</v>
      </c>
      <c r="G5" s="155"/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57">
        <v>0</v>
      </c>
      <c r="O6" s="11"/>
    </row>
    <row r="7" spans="1:7" ht="18" customHeight="1">
      <c r="A7" s="162"/>
      <c r="B7" s="163"/>
      <c r="C7" s="164" t="s">
        <v>231</v>
      </c>
      <c r="D7" s="165"/>
      <c r="E7" s="165"/>
      <c r="F7" s="12" t="s">
        <v>11</v>
      </c>
      <c r="G7" s="157">
        <f>IF(PocetMJ=0,,ROUND((F30+F32)/PocetMJ,1))</f>
        <v>0</v>
      </c>
    </row>
    <row r="8" spans="1:9" ht="12.75">
      <c r="A8" s="13" t="s">
        <v>12</v>
      </c>
      <c r="B8" s="8"/>
      <c r="C8" s="218" t="s">
        <v>232</v>
      </c>
      <c r="D8" s="218"/>
      <c r="E8" s="219"/>
      <c r="F8" s="14" t="s">
        <v>13</v>
      </c>
      <c r="G8" s="158"/>
      <c r="H8" s="15"/>
      <c r="I8" s="16"/>
    </row>
    <row r="9" spans="1:8" ht="12.75">
      <c r="A9" s="13" t="s">
        <v>14</v>
      </c>
      <c r="B9" s="8"/>
      <c r="C9" s="218" t="str">
        <f>Projektant</f>
        <v>Jiří Sváček - Videall Projekt</v>
      </c>
      <c r="D9" s="218"/>
      <c r="E9" s="219"/>
      <c r="F9" s="8"/>
      <c r="G9" s="159"/>
      <c r="H9" s="17"/>
    </row>
    <row r="10" spans="1:8" ht="12.75">
      <c r="A10" s="13" t="s">
        <v>15</v>
      </c>
      <c r="B10" s="8"/>
      <c r="C10" s="220" t="s">
        <v>233</v>
      </c>
      <c r="D10" s="220"/>
      <c r="E10" s="220"/>
      <c r="F10" s="18"/>
      <c r="G10" s="160"/>
      <c r="H10" s="19"/>
    </row>
    <row r="11" spans="1:57" ht="13.5" customHeight="1">
      <c r="A11" s="13" t="s">
        <v>16</v>
      </c>
      <c r="B11" s="8"/>
      <c r="C11" s="218"/>
      <c r="D11" s="218"/>
      <c r="E11" s="218"/>
      <c r="F11" s="20" t="s">
        <v>17</v>
      </c>
      <c r="G11" s="159"/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18"/>
      <c r="D12" s="218"/>
      <c r="E12" s="218"/>
      <c r="F12" s="23" t="s">
        <v>19</v>
      </c>
      <c r="G12" s="161" t="s">
        <v>230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28" t="s">
        <v>21</v>
      </c>
      <c r="B14" s="29"/>
      <c r="C14" s="30"/>
      <c r="D14" s="31" t="s">
        <v>22</v>
      </c>
      <c r="E14" s="32"/>
      <c r="F14" s="32"/>
      <c r="G14" s="30"/>
    </row>
    <row r="15" spans="1:7" ht="15.75" customHeight="1">
      <c r="A15" s="33"/>
      <c r="B15" s="34" t="s">
        <v>23</v>
      </c>
      <c r="C15" s="35"/>
      <c r="D15" s="36" t="str">
        <f>Rekapitulace!A21</f>
        <v>Ztížené výrobní podmínky</v>
      </c>
      <c r="E15" s="37"/>
      <c r="F15" s="38"/>
      <c r="G15" s="35">
        <f>Rekapitulace!I21</f>
        <v>0</v>
      </c>
    </row>
    <row r="16" spans="1:7" ht="15.75" customHeight="1">
      <c r="A16" s="33" t="s">
        <v>24</v>
      </c>
      <c r="B16" s="34" t="s">
        <v>25</v>
      </c>
      <c r="C16" s="35"/>
      <c r="D16" s="4" t="str">
        <f>Rekapitulace!A22</f>
        <v>Oborová přirážka</v>
      </c>
      <c r="E16" s="39"/>
      <c r="F16" s="40"/>
      <c r="G16" s="35">
        <f>Rekapitulace!I22</f>
        <v>0</v>
      </c>
    </row>
    <row r="17" spans="1:7" ht="15.75" customHeight="1">
      <c r="A17" s="33" t="s">
        <v>26</v>
      </c>
      <c r="B17" s="34" t="s">
        <v>27</v>
      </c>
      <c r="C17" s="35"/>
      <c r="D17" s="4" t="str">
        <f>Rekapitulace!A23</f>
        <v>Přesun stavebních kapacit</v>
      </c>
      <c r="E17" s="39"/>
      <c r="F17" s="40"/>
      <c r="G17" s="35">
        <f>Rekapitulace!I23</f>
        <v>0</v>
      </c>
    </row>
    <row r="18" spans="1:7" ht="15.75" customHeight="1">
      <c r="A18" s="41" t="s">
        <v>28</v>
      </c>
      <c r="B18" s="42" t="s">
        <v>29</v>
      </c>
      <c r="C18" s="35"/>
      <c r="D18" s="4" t="str">
        <f>Rekapitulace!A24</f>
        <v>Mimostaveništní doprava</v>
      </c>
      <c r="E18" s="39"/>
      <c r="F18" s="40"/>
      <c r="G18" s="35">
        <f>Rekapitulace!I24</f>
        <v>0</v>
      </c>
    </row>
    <row r="19" spans="1:7" ht="15.75" customHeight="1">
      <c r="A19" s="43" t="s">
        <v>30</v>
      </c>
      <c r="B19" s="34"/>
      <c r="C19" s="35"/>
      <c r="D19" s="4" t="str">
        <f>Rekapitulace!A25</f>
        <v>Zařízení staveniště</v>
      </c>
      <c r="E19" s="39"/>
      <c r="F19" s="40"/>
      <c r="G19" s="35">
        <f>Rekapitulace!I25</f>
        <v>0</v>
      </c>
    </row>
    <row r="20" spans="1:7" ht="15.75" customHeight="1">
      <c r="A20" s="43"/>
      <c r="B20" s="34"/>
      <c r="C20" s="35"/>
      <c r="D20" s="4" t="str">
        <f>Rekapitulace!A26</f>
        <v>Provoz investora</v>
      </c>
      <c r="E20" s="39"/>
      <c r="F20" s="40"/>
      <c r="G20" s="35">
        <f>Rekapitulace!I26</f>
        <v>0</v>
      </c>
    </row>
    <row r="21" spans="1:7" ht="15.75" customHeight="1">
      <c r="A21" s="43" t="s">
        <v>31</v>
      </c>
      <c r="B21" s="34"/>
      <c r="C21" s="35"/>
      <c r="D21" s="4" t="str">
        <f>Rekapitulace!A27</f>
        <v>Kompletační činnost (IČD)</v>
      </c>
      <c r="E21" s="39"/>
      <c r="F21" s="40"/>
      <c r="G21" s="35">
        <f>Rekapitulace!I27</f>
        <v>0</v>
      </c>
    </row>
    <row r="22" spans="1:7" ht="15.75" customHeight="1">
      <c r="A22" s="44" t="s">
        <v>32</v>
      </c>
      <c r="B22" s="45"/>
      <c r="C22" s="35"/>
      <c r="D22" s="4" t="s">
        <v>33</v>
      </c>
      <c r="E22" s="39"/>
      <c r="F22" s="40"/>
      <c r="G22" s="35">
        <f>G23-SUM(G15:G21)</f>
        <v>0</v>
      </c>
    </row>
    <row r="23" spans="1:7" ht="15.75" customHeight="1" thickBot="1">
      <c r="A23" s="221" t="s">
        <v>34</v>
      </c>
      <c r="B23" s="222"/>
      <c r="C23" s="46"/>
      <c r="D23" s="47" t="s">
        <v>35</v>
      </c>
      <c r="E23" s="48"/>
      <c r="F23" s="49"/>
      <c r="G23" s="35">
        <f>VRN</f>
        <v>0</v>
      </c>
    </row>
    <row r="24" spans="1:7" ht="12.75">
      <c r="A24" s="50" t="s">
        <v>36</v>
      </c>
      <c r="B24" s="51"/>
      <c r="C24" s="52"/>
      <c r="D24" s="51" t="s">
        <v>37</v>
      </c>
      <c r="E24" s="51"/>
      <c r="F24" s="53" t="s">
        <v>38</v>
      </c>
      <c r="G24" s="54"/>
    </row>
    <row r="25" spans="1:7" ht="12.75">
      <c r="A25" s="44" t="s">
        <v>39</v>
      </c>
      <c r="B25" s="45"/>
      <c r="C25" s="55"/>
      <c r="D25" s="45" t="s">
        <v>39</v>
      </c>
      <c r="E25" s="56"/>
      <c r="F25" s="57" t="s">
        <v>39</v>
      </c>
      <c r="G25" s="58"/>
    </row>
    <row r="26" spans="1:7" ht="37.5" customHeight="1">
      <c r="A26" s="44" t="s">
        <v>40</v>
      </c>
      <c r="B26" s="59"/>
      <c r="C26" s="166"/>
      <c r="D26" s="45" t="s">
        <v>40</v>
      </c>
      <c r="E26" s="56"/>
      <c r="F26" s="57" t="s">
        <v>40</v>
      </c>
      <c r="G26" s="58"/>
    </row>
    <row r="27" spans="1:7" ht="12.75">
      <c r="A27" s="44"/>
      <c r="B27" s="60"/>
      <c r="C27" s="55"/>
      <c r="D27" s="45"/>
      <c r="E27" s="56"/>
      <c r="F27" s="57"/>
      <c r="G27" s="58"/>
    </row>
    <row r="28" spans="1:7" ht="12.75">
      <c r="A28" s="44" t="s">
        <v>41</v>
      </c>
      <c r="B28" s="45"/>
      <c r="C28" s="55"/>
      <c r="D28" s="57" t="s">
        <v>42</v>
      </c>
      <c r="E28" s="55"/>
      <c r="F28" s="61" t="s">
        <v>42</v>
      </c>
      <c r="G28" s="58"/>
    </row>
    <row r="29" spans="1:7" ht="69" customHeight="1">
      <c r="A29" s="44"/>
      <c r="B29" s="45"/>
      <c r="C29" s="62"/>
      <c r="D29" s="63"/>
      <c r="E29" s="62"/>
      <c r="F29" s="45"/>
      <c r="G29" s="58"/>
    </row>
    <row r="30" spans="1:7" ht="12.75">
      <c r="A30" s="64" t="s">
        <v>43</v>
      </c>
      <c r="B30" s="65"/>
      <c r="C30" s="66">
        <v>21</v>
      </c>
      <c r="D30" s="65" t="s">
        <v>44</v>
      </c>
      <c r="E30" s="67"/>
      <c r="F30" s="223"/>
      <c r="G30" s="224"/>
    </row>
    <row r="31" spans="1:7" ht="12.75">
      <c r="A31" s="64" t="s">
        <v>45</v>
      </c>
      <c r="B31" s="65"/>
      <c r="C31" s="66">
        <f>SazbaDPH1</f>
        <v>21</v>
      </c>
      <c r="D31" s="65" t="s">
        <v>46</v>
      </c>
      <c r="E31" s="67"/>
      <c r="F31" s="223"/>
      <c r="G31" s="224"/>
    </row>
    <row r="32" spans="1:7" ht="12.75">
      <c r="A32" s="64" t="s">
        <v>43</v>
      </c>
      <c r="B32" s="65"/>
      <c r="C32" s="66">
        <v>0</v>
      </c>
      <c r="D32" s="65" t="s">
        <v>46</v>
      </c>
      <c r="E32" s="67"/>
      <c r="F32" s="223"/>
      <c r="G32" s="224"/>
    </row>
    <row r="33" spans="1:7" ht="12.75">
      <c r="A33" s="64" t="s">
        <v>45</v>
      </c>
      <c r="B33" s="68"/>
      <c r="C33" s="69">
        <f>SazbaDPH2</f>
        <v>0</v>
      </c>
      <c r="D33" s="65" t="s">
        <v>46</v>
      </c>
      <c r="E33" s="40"/>
      <c r="F33" s="223"/>
      <c r="G33" s="224"/>
    </row>
    <row r="34" spans="1:7" s="73" customFormat="1" ht="19.5" customHeight="1" thickBot="1">
      <c r="A34" s="70" t="s">
        <v>47</v>
      </c>
      <c r="B34" s="71"/>
      <c r="C34" s="71"/>
      <c r="D34" s="71"/>
      <c r="E34" s="72"/>
      <c r="F34" s="225"/>
      <c r="G34" s="226"/>
    </row>
    <row r="36" spans="1:8" ht="12.75">
      <c r="A36" s="74" t="s">
        <v>48</v>
      </c>
      <c r="B36" s="74"/>
      <c r="C36" s="74"/>
      <c r="D36" s="74"/>
      <c r="E36" s="74"/>
      <c r="F36" s="74"/>
      <c r="G36" s="74"/>
      <c r="H36" t="s">
        <v>6</v>
      </c>
    </row>
    <row r="37" spans="1:8" ht="14.25" customHeight="1">
      <c r="A37" s="74"/>
      <c r="B37" s="227"/>
      <c r="C37" s="227"/>
      <c r="D37" s="227"/>
      <c r="E37" s="227"/>
      <c r="F37" s="227"/>
      <c r="G37" s="227"/>
      <c r="H37" t="s">
        <v>6</v>
      </c>
    </row>
    <row r="38" spans="1:8" ht="12.75" customHeight="1">
      <c r="A38" s="75"/>
      <c r="B38" s="227"/>
      <c r="C38" s="227"/>
      <c r="D38" s="227"/>
      <c r="E38" s="227"/>
      <c r="F38" s="227"/>
      <c r="G38" s="227"/>
      <c r="H38" t="s">
        <v>6</v>
      </c>
    </row>
    <row r="39" spans="1:8" ht="12.75">
      <c r="A39" s="75"/>
      <c r="B39" s="227"/>
      <c r="C39" s="227"/>
      <c r="D39" s="227"/>
      <c r="E39" s="227"/>
      <c r="F39" s="227"/>
      <c r="G39" s="227"/>
      <c r="H39" t="s">
        <v>6</v>
      </c>
    </row>
    <row r="40" spans="1:8" ht="12.75">
      <c r="A40" s="75"/>
      <c r="B40" s="227"/>
      <c r="C40" s="227"/>
      <c r="D40" s="227"/>
      <c r="E40" s="227"/>
      <c r="F40" s="227"/>
      <c r="G40" s="227"/>
      <c r="H40" t="s">
        <v>6</v>
      </c>
    </row>
    <row r="41" spans="1:8" ht="12.75">
      <c r="A41" s="75"/>
      <c r="B41" s="227"/>
      <c r="C41" s="227"/>
      <c r="D41" s="227"/>
      <c r="E41" s="227"/>
      <c r="F41" s="227"/>
      <c r="G41" s="227"/>
      <c r="H41" t="s">
        <v>6</v>
      </c>
    </row>
    <row r="42" spans="1:8" ht="12.75">
      <c r="A42" s="75"/>
      <c r="B42" s="227"/>
      <c r="C42" s="227"/>
      <c r="D42" s="227"/>
      <c r="E42" s="227"/>
      <c r="F42" s="227"/>
      <c r="G42" s="227"/>
      <c r="H42" t="s">
        <v>6</v>
      </c>
    </row>
    <row r="43" spans="1:8" ht="12.75">
      <c r="A43" s="75"/>
      <c r="B43" s="227"/>
      <c r="C43" s="227"/>
      <c r="D43" s="227"/>
      <c r="E43" s="227"/>
      <c r="F43" s="227"/>
      <c r="G43" s="227"/>
      <c r="H43" t="s">
        <v>6</v>
      </c>
    </row>
    <row r="44" spans="1:8" ht="12.75">
      <c r="A44" s="75"/>
      <c r="B44" s="227"/>
      <c r="C44" s="227"/>
      <c r="D44" s="227"/>
      <c r="E44" s="227"/>
      <c r="F44" s="227"/>
      <c r="G44" s="227"/>
      <c r="H44" t="s">
        <v>6</v>
      </c>
    </row>
    <row r="45" spans="1:8" ht="0.75" customHeight="1">
      <c r="A45" s="75"/>
      <c r="B45" s="227"/>
      <c r="C45" s="227"/>
      <c r="D45" s="227"/>
      <c r="E45" s="227"/>
      <c r="F45" s="227"/>
      <c r="G45" s="227"/>
      <c r="H45" t="s">
        <v>6</v>
      </c>
    </row>
    <row r="46" spans="2:7" ht="12.75">
      <c r="B46" s="228"/>
      <c r="C46" s="228"/>
      <c r="D46" s="228"/>
      <c r="E46" s="228"/>
      <c r="F46" s="228"/>
      <c r="G46" s="228"/>
    </row>
    <row r="47" spans="2:7" ht="12.75">
      <c r="B47" s="228"/>
      <c r="C47" s="228"/>
      <c r="D47" s="228"/>
      <c r="E47" s="228"/>
      <c r="F47" s="228"/>
      <c r="G47" s="228"/>
    </row>
    <row r="48" spans="2:7" ht="12.75">
      <c r="B48" s="228"/>
      <c r="C48" s="228"/>
      <c r="D48" s="228"/>
      <c r="E48" s="228"/>
      <c r="F48" s="228"/>
      <c r="G48" s="228"/>
    </row>
    <row r="49" spans="2:7" ht="12.75">
      <c r="B49" s="228"/>
      <c r="C49" s="228"/>
      <c r="D49" s="228"/>
      <c r="E49" s="228"/>
      <c r="F49" s="228"/>
      <c r="G49" s="228"/>
    </row>
    <row r="50" spans="2:7" ht="12.75">
      <c r="B50" s="228"/>
      <c r="C50" s="228"/>
      <c r="D50" s="228"/>
      <c r="E50" s="228"/>
      <c r="F50" s="228"/>
      <c r="G50" s="228"/>
    </row>
    <row r="51" spans="2:7" ht="12.75">
      <c r="B51" s="228"/>
      <c r="C51" s="228"/>
      <c r="D51" s="228"/>
      <c r="E51" s="228"/>
      <c r="F51" s="228"/>
      <c r="G51" s="228"/>
    </row>
    <row r="52" spans="2:7" ht="12.75">
      <c r="B52" s="228"/>
      <c r="C52" s="228"/>
      <c r="D52" s="228"/>
      <c r="E52" s="228"/>
      <c r="F52" s="228"/>
      <c r="G52" s="228"/>
    </row>
    <row r="53" spans="2:7" ht="12.75">
      <c r="B53" s="228"/>
      <c r="C53" s="228"/>
      <c r="D53" s="228"/>
      <c r="E53" s="228"/>
      <c r="F53" s="228"/>
      <c r="G53" s="228"/>
    </row>
    <row r="54" spans="2:7" ht="12.75">
      <c r="B54" s="228"/>
      <c r="C54" s="228"/>
      <c r="D54" s="228"/>
      <c r="E54" s="228"/>
      <c r="F54" s="228"/>
      <c r="G54" s="228"/>
    </row>
    <row r="55" spans="2:7" ht="12.75">
      <c r="B55" s="228"/>
      <c r="C55" s="228"/>
      <c r="D55" s="228"/>
      <c r="E55" s="228"/>
      <c r="F55" s="228"/>
      <c r="G55" s="22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9" t="s">
        <v>49</v>
      </c>
      <c r="B1" s="230"/>
      <c r="C1" s="76" t="str">
        <f>CONCATENATE(cislostavby," ",nazevstavby)</f>
        <v> Český Krumlov, ZŠ Plešivec</v>
      </c>
      <c r="D1" s="77"/>
      <c r="E1" s="78"/>
      <c r="F1" s="77"/>
      <c r="G1" s="245" t="s">
        <v>235</v>
      </c>
      <c r="H1" s="246"/>
      <c r="I1" s="79"/>
    </row>
    <row r="2" spans="1:9" ht="13.5" thickBot="1">
      <c r="A2" s="231" t="s">
        <v>50</v>
      </c>
      <c r="B2" s="232"/>
      <c r="C2" s="80" t="str">
        <f>CONCATENATE(cisloobjektu," ",nazevobjektu)</f>
        <v>SO 01 - Výměna odlučovače tuků</v>
      </c>
      <c r="D2" s="81"/>
      <c r="E2" s="82"/>
      <c r="F2" s="81"/>
      <c r="G2" s="233"/>
      <c r="H2" s="234"/>
      <c r="I2" s="235"/>
    </row>
    <row r="3" spans="1:9" ht="13.5" thickTop="1">
      <c r="A3" s="56"/>
      <c r="B3" s="56"/>
      <c r="C3" s="56"/>
      <c r="D3" s="56"/>
      <c r="E3" s="56"/>
      <c r="F3" s="45"/>
      <c r="G3" s="56"/>
      <c r="H3" s="56"/>
      <c r="I3" s="56"/>
    </row>
    <row r="4" spans="1:9" ht="19.5" customHeight="1">
      <c r="A4" s="83" t="s">
        <v>51</v>
      </c>
      <c r="B4" s="84"/>
      <c r="C4" s="84"/>
      <c r="D4" s="84"/>
      <c r="E4" s="85"/>
      <c r="F4" s="84"/>
      <c r="G4" s="84"/>
      <c r="H4" s="84"/>
      <c r="I4" s="8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s="17" customFormat="1" ht="13.5" thickBot="1">
      <c r="A6" s="167"/>
      <c r="B6" s="168" t="s">
        <v>52</v>
      </c>
      <c r="C6" s="168"/>
      <c r="D6" s="169"/>
      <c r="E6" s="170" t="s">
        <v>53</v>
      </c>
      <c r="F6" s="171" t="s">
        <v>54</v>
      </c>
      <c r="G6" s="171" t="s">
        <v>55</v>
      </c>
      <c r="H6" s="171" t="s">
        <v>56</v>
      </c>
      <c r="I6" s="172" t="s">
        <v>31</v>
      </c>
    </row>
    <row r="7" spans="1:9" s="17" customFormat="1" ht="18" customHeight="1">
      <c r="A7" s="193" t="str">
        <f>Položky!B7</f>
        <v>1</v>
      </c>
      <c r="B7" s="194" t="str">
        <f>Položky!C7</f>
        <v>Zemní práce</v>
      </c>
      <c r="C7" s="195"/>
      <c r="D7" s="196"/>
      <c r="E7" s="197"/>
      <c r="F7" s="198"/>
      <c r="G7" s="198"/>
      <c r="H7" s="198"/>
      <c r="I7" s="199"/>
    </row>
    <row r="8" spans="1:9" s="17" customFormat="1" ht="18" customHeight="1">
      <c r="A8" s="200" t="str">
        <f>Položky!B32</f>
        <v>11</v>
      </c>
      <c r="B8" s="201" t="str">
        <f>Položky!C32</f>
        <v>Přípravné a přidružené práce</v>
      </c>
      <c r="C8" s="202"/>
      <c r="D8" s="203"/>
      <c r="E8" s="204"/>
      <c r="F8" s="205"/>
      <c r="G8" s="205"/>
      <c r="H8" s="205"/>
      <c r="I8" s="206"/>
    </row>
    <row r="9" spans="1:9" s="17" customFormat="1" ht="18" customHeight="1">
      <c r="A9" s="200" t="str">
        <f>Položky!B36</f>
        <v>2</v>
      </c>
      <c r="B9" s="201" t="str">
        <f>Položky!C36</f>
        <v>Základy a zvláštní zakládání</v>
      </c>
      <c r="C9" s="202"/>
      <c r="D9" s="203"/>
      <c r="E9" s="204"/>
      <c r="F9" s="205"/>
      <c r="G9" s="205"/>
      <c r="H9" s="205"/>
      <c r="I9" s="206"/>
    </row>
    <row r="10" spans="1:9" s="17" customFormat="1" ht="18" customHeight="1">
      <c r="A10" s="200" t="str">
        <f>Položky!B45</f>
        <v>38</v>
      </c>
      <c r="B10" s="201" t="str">
        <f>Položky!C45</f>
        <v>Kompletní konstrukce</v>
      </c>
      <c r="C10" s="202"/>
      <c r="D10" s="203"/>
      <c r="E10" s="204"/>
      <c r="F10" s="205"/>
      <c r="G10" s="205"/>
      <c r="H10" s="205"/>
      <c r="I10" s="206"/>
    </row>
    <row r="11" spans="1:9" s="17" customFormat="1" ht="18" customHeight="1">
      <c r="A11" s="200" t="str">
        <f>Položky!B49</f>
        <v>5</v>
      </c>
      <c r="B11" s="201" t="str">
        <f>Položky!C49</f>
        <v>Komunikace</v>
      </c>
      <c r="C11" s="202"/>
      <c r="D11" s="203"/>
      <c r="E11" s="204"/>
      <c r="F11" s="205"/>
      <c r="G11" s="205"/>
      <c r="H11" s="205"/>
      <c r="I11" s="206"/>
    </row>
    <row r="12" spans="1:9" s="17" customFormat="1" ht="18" customHeight="1">
      <c r="A12" s="200" t="str">
        <f>Položky!B58</f>
        <v>8</v>
      </c>
      <c r="B12" s="201" t="str">
        <f>Položky!C58</f>
        <v>Trubní vedení</v>
      </c>
      <c r="C12" s="202"/>
      <c r="D12" s="203"/>
      <c r="E12" s="204"/>
      <c r="F12" s="205"/>
      <c r="G12" s="205"/>
      <c r="H12" s="205"/>
      <c r="I12" s="206"/>
    </row>
    <row r="13" spans="1:9" s="17" customFormat="1" ht="18" customHeight="1">
      <c r="A13" s="200" t="str">
        <f>Položky!B69</f>
        <v>96</v>
      </c>
      <c r="B13" s="201" t="str">
        <f>Položky!C69</f>
        <v>Bourání konstrukcí</v>
      </c>
      <c r="C13" s="202"/>
      <c r="D13" s="203"/>
      <c r="E13" s="204"/>
      <c r="F13" s="205"/>
      <c r="G13" s="205"/>
      <c r="H13" s="205"/>
      <c r="I13" s="206"/>
    </row>
    <row r="14" spans="1:9" s="17" customFormat="1" ht="18" customHeight="1">
      <c r="A14" s="200" t="str">
        <f>Položky!B88</f>
        <v>99</v>
      </c>
      <c r="B14" s="201" t="str">
        <f>Položky!C88</f>
        <v>Staveništní přesun hmot</v>
      </c>
      <c r="C14" s="202"/>
      <c r="D14" s="203"/>
      <c r="E14" s="204"/>
      <c r="F14" s="205"/>
      <c r="G14" s="205"/>
      <c r="H14" s="205"/>
      <c r="I14" s="206"/>
    </row>
    <row r="15" spans="1:9" s="17" customFormat="1" ht="18" customHeight="1" thickBot="1">
      <c r="A15" s="207" t="str">
        <f>Položky!B91</f>
        <v>D96</v>
      </c>
      <c r="B15" s="208" t="str">
        <f>Položky!C91</f>
        <v>Přesuny suti a vybouraných hmot</v>
      </c>
      <c r="C15" s="209"/>
      <c r="D15" s="210"/>
      <c r="E15" s="211"/>
      <c r="F15" s="212"/>
      <c r="G15" s="212"/>
      <c r="H15" s="212"/>
      <c r="I15" s="213"/>
    </row>
    <row r="16" spans="1:9" s="86" customFormat="1" ht="18" customHeight="1" thickBot="1">
      <c r="A16" s="173"/>
      <c r="B16" s="174" t="s">
        <v>57</v>
      </c>
      <c r="C16" s="174"/>
      <c r="D16" s="175"/>
      <c r="E16" s="176"/>
      <c r="F16" s="177"/>
      <c r="G16" s="177"/>
      <c r="H16" s="177"/>
      <c r="I16" s="178"/>
    </row>
    <row r="17" spans="1:9" ht="12.75">
      <c r="A17" s="45"/>
      <c r="B17" s="45"/>
      <c r="C17" s="45"/>
      <c r="D17" s="45"/>
      <c r="E17" s="45"/>
      <c r="F17" s="45"/>
      <c r="G17" s="45"/>
      <c r="H17" s="45"/>
      <c r="I17" s="45"/>
    </row>
    <row r="18" spans="1:57" ht="19.5" customHeight="1">
      <c r="A18" s="84" t="s">
        <v>58</v>
      </c>
      <c r="B18" s="84"/>
      <c r="C18" s="84"/>
      <c r="D18" s="84"/>
      <c r="E18" s="84"/>
      <c r="F18" s="84"/>
      <c r="G18" s="87"/>
      <c r="H18" s="84"/>
      <c r="I18" s="84"/>
      <c r="BA18" s="21"/>
      <c r="BB18" s="21"/>
      <c r="BC18" s="21"/>
      <c r="BD18" s="21"/>
      <c r="BE18" s="21"/>
    </row>
    <row r="19" spans="1:9" ht="13.5" thickBot="1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2.75">
      <c r="A20" s="179" t="s">
        <v>59</v>
      </c>
      <c r="B20" s="180"/>
      <c r="C20" s="180"/>
      <c r="D20" s="181"/>
      <c r="E20" s="182" t="s">
        <v>60</v>
      </c>
      <c r="F20" s="183" t="s">
        <v>61</v>
      </c>
      <c r="G20" s="184" t="s">
        <v>62</v>
      </c>
      <c r="H20" s="185"/>
      <c r="I20" s="186" t="s">
        <v>60</v>
      </c>
    </row>
    <row r="21" spans="1:53" ht="12.75">
      <c r="A21" s="43" t="s">
        <v>218</v>
      </c>
      <c r="B21" s="34"/>
      <c r="C21" s="34"/>
      <c r="D21" s="88"/>
      <c r="E21" s="89">
        <v>0</v>
      </c>
      <c r="F21" s="90">
        <v>0</v>
      </c>
      <c r="G21" s="91">
        <f aca="true" t="shared" si="0" ref="G21:G28">CHOOSE(BA21+1,HSV+PSV,HSV+PSV+Mont,HSV+PSV+Dodavka+Mont,HSV,PSV,Mont,Dodavka,Mont+Dodavka,0)</f>
        <v>0</v>
      </c>
      <c r="H21" s="92"/>
      <c r="I21" s="93">
        <f aca="true" t="shared" si="1" ref="I21:I28">E21+F21*G21/100</f>
        <v>0</v>
      </c>
      <c r="BA21">
        <v>0</v>
      </c>
    </row>
    <row r="22" spans="1:53" ht="12.75">
      <c r="A22" s="43" t="s">
        <v>219</v>
      </c>
      <c r="B22" s="34"/>
      <c r="C22" s="34"/>
      <c r="D22" s="88"/>
      <c r="E22" s="89">
        <v>0</v>
      </c>
      <c r="F22" s="90">
        <v>0</v>
      </c>
      <c r="G22" s="91">
        <f t="shared" si="0"/>
        <v>0</v>
      </c>
      <c r="H22" s="92"/>
      <c r="I22" s="93">
        <f t="shared" si="1"/>
        <v>0</v>
      </c>
      <c r="BA22">
        <v>0</v>
      </c>
    </row>
    <row r="23" spans="1:53" ht="12.75">
      <c r="A23" s="43" t="s">
        <v>220</v>
      </c>
      <c r="B23" s="34"/>
      <c r="C23" s="34"/>
      <c r="D23" s="88"/>
      <c r="E23" s="89">
        <v>0</v>
      </c>
      <c r="F23" s="90">
        <v>0</v>
      </c>
      <c r="G23" s="91">
        <f t="shared" si="0"/>
        <v>0</v>
      </c>
      <c r="H23" s="92"/>
      <c r="I23" s="93">
        <f t="shared" si="1"/>
        <v>0</v>
      </c>
      <c r="BA23">
        <v>0</v>
      </c>
    </row>
    <row r="24" spans="1:53" ht="12.75">
      <c r="A24" s="43" t="s">
        <v>221</v>
      </c>
      <c r="B24" s="34"/>
      <c r="C24" s="34"/>
      <c r="D24" s="88"/>
      <c r="E24" s="89">
        <v>0</v>
      </c>
      <c r="F24" s="90">
        <v>0</v>
      </c>
      <c r="G24" s="91">
        <f t="shared" si="0"/>
        <v>0</v>
      </c>
      <c r="H24" s="92"/>
      <c r="I24" s="93">
        <f t="shared" si="1"/>
        <v>0</v>
      </c>
      <c r="BA24">
        <v>0</v>
      </c>
    </row>
    <row r="25" spans="1:53" ht="12.75">
      <c r="A25" s="43" t="s">
        <v>222</v>
      </c>
      <c r="B25" s="34"/>
      <c r="C25" s="34"/>
      <c r="D25" s="88"/>
      <c r="E25" s="89">
        <v>0</v>
      </c>
      <c r="F25" s="90">
        <v>3</v>
      </c>
      <c r="G25" s="91">
        <f t="shared" si="0"/>
        <v>0</v>
      </c>
      <c r="H25" s="92"/>
      <c r="I25" s="93">
        <f t="shared" si="1"/>
        <v>0</v>
      </c>
      <c r="BA25">
        <v>1</v>
      </c>
    </row>
    <row r="26" spans="1:53" ht="12.75">
      <c r="A26" s="43" t="s">
        <v>223</v>
      </c>
      <c r="B26" s="34"/>
      <c r="C26" s="34"/>
      <c r="D26" s="88"/>
      <c r="E26" s="89">
        <v>0</v>
      </c>
      <c r="F26" s="90">
        <v>0</v>
      </c>
      <c r="G26" s="91">
        <f t="shared" si="0"/>
        <v>0</v>
      </c>
      <c r="H26" s="92"/>
      <c r="I26" s="93">
        <f t="shared" si="1"/>
        <v>0</v>
      </c>
      <c r="BA26">
        <v>1</v>
      </c>
    </row>
    <row r="27" spans="1:53" ht="12.75">
      <c r="A27" s="43" t="s">
        <v>224</v>
      </c>
      <c r="B27" s="34"/>
      <c r="C27" s="34"/>
      <c r="D27" s="88"/>
      <c r="E27" s="89">
        <v>0</v>
      </c>
      <c r="F27" s="90">
        <v>0</v>
      </c>
      <c r="G27" s="91">
        <f t="shared" si="0"/>
        <v>0</v>
      </c>
      <c r="H27" s="92"/>
      <c r="I27" s="93">
        <f t="shared" si="1"/>
        <v>0</v>
      </c>
      <c r="BA27">
        <v>2</v>
      </c>
    </row>
    <row r="28" spans="1:53" ht="12.75">
      <c r="A28" s="43" t="s">
        <v>225</v>
      </c>
      <c r="B28" s="34"/>
      <c r="C28" s="34"/>
      <c r="D28" s="88"/>
      <c r="E28" s="89">
        <v>0</v>
      </c>
      <c r="F28" s="90">
        <v>0</v>
      </c>
      <c r="G28" s="91">
        <f t="shared" si="0"/>
        <v>0</v>
      </c>
      <c r="H28" s="92"/>
      <c r="I28" s="93">
        <f t="shared" si="1"/>
        <v>0</v>
      </c>
      <c r="BA28">
        <v>2</v>
      </c>
    </row>
    <row r="29" spans="1:9" ht="13.5" thickBot="1">
      <c r="A29" s="187"/>
      <c r="B29" s="188" t="s">
        <v>63</v>
      </c>
      <c r="C29" s="189"/>
      <c r="D29" s="190"/>
      <c r="E29" s="191"/>
      <c r="F29" s="192"/>
      <c r="G29" s="192"/>
      <c r="H29" s="236">
        <f>SUM(I21:I28)</f>
        <v>0</v>
      </c>
      <c r="I29" s="237"/>
    </row>
    <row r="31" spans="2:9" ht="12.75">
      <c r="B31" s="86"/>
      <c r="F31" s="94"/>
      <c r="G31" s="95"/>
      <c r="H31" s="95"/>
      <c r="I31" s="96"/>
    </row>
    <row r="32" spans="6:9" ht="12.75">
      <c r="F32" s="94"/>
      <c r="G32" s="95"/>
      <c r="H32" s="95"/>
      <c r="I32" s="96"/>
    </row>
    <row r="33" spans="6:9" ht="12.75">
      <c r="F33" s="94"/>
      <c r="G33" s="95"/>
      <c r="H33" s="95"/>
      <c r="I33" s="96"/>
    </row>
    <row r="34" spans="6:9" ht="12.75">
      <c r="F34" s="94"/>
      <c r="G34" s="95"/>
      <c r="H34" s="95"/>
      <c r="I34" s="96"/>
    </row>
    <row r="35" spans="6:9" ht="12.75">
      <c r="F35" s="94"/>
      <c r="G35" s="95"/>
      <c r="H35" s="95"/>
      <c r="I35" s="96"/>
    </row>
    <row r="36" spans="6:9" ht="12.75">
      <c r="F36" s="94"/>
      <c r="G36" s="95"/>
      <c r="H36" s="95"/>
      <c r="I36" s="96"/>
    </row>
    <row r="37" spans="6:9" ht="12.75">
      <c r="F37" s="94"/>
      <c r="G37" s="95"/>
      <c r="H37" s="95"/>
      <c r="I37" s="96"/>
    </row>
    <row r="38" spans="6:9" ht="12.75">
      <c r="F38" s="94"/>
      <c r="G38" s="95"/>
      <c r="H38" s="95"/>
      <c r="I38" s="96"/>
    </row>
    <row r="39" spans="6:9" ht="12.75">
      <c r="F39" s="94"/>
      <c r="G39" s="95"/>
      <c r="H39" s="95"/>
      <c r="I39" s="96"/>
    </row>
    <row r="40" spans="6:9" ht="12.75">
      <c r="F40" s="94"/>
      <c r="G40" s="95"/>
      <c r="H40" s="95"/>
      <c r="I40" s="96"/>
    </row>
    <row r="41" spans="6:9" ht="12.75">
      <c r="F41" s="94"/>
      <c r="G41" s="95"/>
      <c r="H41" s="95"/>
      <c r="I41" s="96"/>
    </row>
    <row r="42" spans="6:9" ht="12.75">
      <c r="F42" s="94"/>
      <c r="G42" s="95"/>
      <c r="H42" s="95"/>
      <c r="I42" s="96"/>
    </row>
    <row r="43" spans="6:9" ht="12.75">
      <c r="F43" s="94"/>
      <c r="G43" s="95"/>
      <c r="H43" s="95"/>
      <c r="I43" s="96"/>
    </row>
    <row r="44" spans="6:9" ht="12.75">
      <c r="F44" s="94"/>
      <c r="G44" s="95"/>
      <c r="H44" s="95"/>
      <c r="I44" s="96"/>
    </row>
    <row r="45" spans="6:9" ht="12.75">
      <c r="F45" s="94"/>
      <c r="G45" s="95"/>
      <c r="H45" s="95"/>
      <c r="I45" s="96"/>
    </row>
    <row r="46" spans="6:9" ht="12.75">
      <c r="F46" s="94"/>
      <c r="G46" s="95"/>
      <c r="H46" s="95"/>
      <c r="I46" s="96"/>
    </row>
    <row r="47" spans="6:9" ht="12.75">
      <c r="F47" s="94"/>
      <c r="G47" s="95"/>
      <c r="H47" s="95"/>
      <c r="I47" s="96"/>
    </row>
    <row r="48" spans="6:9" ht="12.75">
      <c r="F48" s="94"/>
      <c r="G48" s="95"/>
      <c r="H48" s="95"/>
      <c r="I48" s="96"/>
    </row>
    <row r="49" spans="6:9" ht="12.75">
      <c r="F49" s="94"/>
      <c r="G49" s="95"/>
      <c r="H49" s="95"/>
      <c r="I49" s="96"/>
    </row>
    <row r="50" spans="6:9" ht="12.75">
      <c r="F50" s="94"/>
      <c r="G50" s="95"/>
      <c r="H50" s="95"/>
      <c r="I50" s="96"/>
    </row>
    <row r="51" spans="6:9" ht="12.75">
      <c r="F51" s="94"/>
      <c r="G51" s="95"/>
      <c r="H51" s="95"/>
      <c r="I51" s="96"/>
    </row>
    <row r="52" spans="6:9" ht="12.75">
      <c r="F52" s="94"/>
      <c r="G52" s="95"/>
      <c r="H52" s="95"/>
      <c r="I52" s="96"/>
    </row>
    <row r="53" spans="6:9" ht="12.75">
      <c r="F53" s="94"/>
      <c r="G53" s="95"/>
      <c r="H53" s="95"/>
      <c r="I53" s="96"/>
    </row>
    <row r="54" spans="6:9" ht="12.75">
      <c r="F54" s="94"/>
      <c r="G54" s="95"/>
      <c r="H54" s="95"/>
      <c r="I54" s="96"/>
    </row>
    <row r="55" spans="6:9" ht="12.75">
      <c r="F55" s="94"/>
      <c r="G55" s="95"/>
      <c r="H55" s="95"/>
      <c r="I55" s="96"/>
    </row>
    <row r="56" spans="6:9" ht="12.75">
      <c r="F56" s="94"/>
      <c r="G56" s="95"/>
      <c r="H56" s="95"/>
      <c r="I56" s="96"/>
    </row>
    <row r="57" spans="6:9" ht="12.75">
      <c r="F57" s="94"/>
      <c r="G57" s="95"/>
      <c r="H57" s="95"/>
      <c r="I57" s="96"/>
    </row>
    <row r="58" spans="6:9" ht="12.75">
      <c r="F58" s="94"/>
      <c r="G58" s="95"/>
      <c r="H58" s="95"/>
      <c r="I58" s="96"/>
    </row>
    <row r="59" spans="6:9" ht="12.75">
      <c r="F59" s="94"/>
      <c r="G59" s="95"/>
      <c r="H59" s="95"/>
      <c r="I59" s="96"/>
    </row>
    <row r="60" spans="6:9" ht="12.75">
      <c r="F60" s="94"/>
      <c r="G60" s="95"/>
      <c r="H60" s="95"/>
      <c r="I60" s="96"/>
    </row>
    <row r="61" spans="6:9" ht="12.75">
      <c r="F61" s="94"/>
      <c r="G61" s="95"/>
      <c r="H61" s="95"/>
      <c r="I61" s="96"/>
    </row>
    <row r="62" spans="6:9" ht="12.75">
      <c r="F62" s="94"/>
      <c r="G62" s="95"/>
      <c r="H62" s="95"/>
      <c r="I62" s="96"/>
    </row>
    <row r="63" spans="6:9" ht="12.75">
      <c r="F63" s="94"/>
      <c r="G63" s="95"/>
      <c r="H63" s="95"/>
      <c r="I63" s="96"/>
    </row>
    <row r="64" spans="6:9" ht="12.75">
      <c r="F64" s="94"/>
      <c r="G64" s="95"/>
      <c r="H64" s="95"/>
      <c r="I64" s="96"/>
    </row>
    <row r="65" spans="6:9" ht="12.75">
      <c r="F65" s="94"/>
      <c r="G65" s="95"/>
      <c r="H65" s="95"/>
      <c r="I65" s="96"/>
    </row>
    <row r="66" spans="6:9" ht="12.75">
      <c r="F66" s="94"/>
      <c r="G66" s="95"/>
      <c r="H66" s="95"/>
      <c r="I66" s="96"/>
    </row>
    <row r="67" spans="6:9" ht="12.75">
      <c r="F67" s="94"/>
      <c r="G67" s="95"/>
      <c r="H67" s="95"/>
      <c r="I67" s="96"/>
    </row>
    <row r="68" spans="6:9" ht="12.75">
      <c r="F68" s="94"/>
      <c r="G68" s="95"/>
      <c r="H68" s="95"/>
      <c r="I68" s="96"/>
    </row>
    <row r="69" spans="6:9" ht="12.75">
      <c r="F69" s="94"/>
      <c r="G69" s="95"/>
      <c r="H69" s="95"/>
      <c r="I69" s="96"/>
    </row>
    <row r="70" spans="6:9" ht="12.75">
      <c r="F70" s="94"/>
      <c r="G70" s="95"/>
      <c r="H70" s="95"/>
      <c r="I70" s="96"/>
    </row>
    <row r="71" spans="6:9" ht="12.75">
      <c r="F71" s="94"/>
      <c r="G71" s="95"/>
      <c r="H71" s="95"/>
      <c r="I71" s="96"/>
    </row>
    <row r="72" spans="6:9" ht="12.75">
      <c r="F72" s="94"/>
      <c r="G72" s="95"/>
      <c r="H72" s="95"/>
      <c r="I72" s="96"/>
    </row>
    <row r="73" spans="6:9" ht="12.75">
      <c r="F73" s="94"/>
      <c r="G73" s="95"/>
      <c r="H73" s="95"/>
      <c r="I73" s="96"/>
    </row>
    <row r="74" spans="6:9" ht="12.75">
      <c r="F74" s="94"/>
      <c r="G74" s="95"/>
      <c r="H74" s="95"/>
      <c r="I74" s="96"/>
    </row>
    <row r="75" spans="6:9" ht="12.75">
      <c r="F75" s="94"/>
      <c r="G75" s="95"/>
      <c r="H75" s="95"/>
      <c r="I75" s="96"/>
    </row>
    <row r="76" spans="6:9" ht="12.75">
      <c r="F76" s="94"/>
      <c r="G76" s="95"/>
      <c r="H76" s="95"/>
      <c r="I76" s="96"/>
    </row>
    <row r="77" spans="6:9" ht="12.75">
      <c r="F77" s="94"/>
      <c r="G77" s="95"/>
      <c r="H77" s="95"/>
      <c r="I77" s="96"/>
    </row>
    <row r="78" spans="6:9" ht="12.75">
      <c r="F78" s="94"/>
      <c r="G78" s="95"/>
      <c r="H78" s="95"/>
      <c r="I78" s="96"/>
    </row>
    <row r="79" spans="6:9" ht="12.75">
      <c r="F79" s="94"/>
      <c r="G79" s="95"/>
      <c r="H79" s="95"/>
      <c r="I79" s="96"/>
    </row>
    <row r="80" spans="6:9" ht="12.75">
      <c r="F80" s="94"/>
      <c r="G80" s="95"/>
      <c r="H80" s="95"/>
      <c r="I80" s="96"/>
    </row>
  </sheetData>
  <sheetProtection/>
  <mergeCells count="5">
    <mergeCell ref="A1:B1"/>
    <mergeCell ref="A2:B2"/>
    <mergeCell ref="G2:I2"/>
    <mergeCell ref="H29:I29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3"/>
  <sheetViews>
    <sheetView showGridLines="0" showZeros="0" zoomScalePageLayoutView="0" workbookViewId="0" topLeftCell="A1">
      <selection activeCell="I2" sqref="I2"/>
    </sheetView>
  </sheetViews>
  <sheetFormatPr defaultColWidth="9.00390625" defaultRowHeight="12.75"/>
  <cols>
    <col min="1" max="1" width="4.375" style="97" customWidth="1"/>
    <col min="2" max="2" width="11.625" style="97" customWidth="1"/>
    <col min="3" max="3" width="43.125" style="97" customWidth="1"/>
    <col min="4" max="4" width="5.625" style="97" customWidth="1"/>
    <col min="5" max="5" width="8.25390625" style="139" customWidth="1"/>
    <col min="6" max="6" width="9.125" style="97" customWidth="1"/>
    <col min="7" max="7" width="11.875" style="97" customWidth="1"/>
    <col min="8" max="11" width="9.125" style="97" customWidth="1"/>
    <col min="12" max="12" width="75.375" style="97" customWidth="1"/>
    <col min="13" max="13" width="45.25390625" style="97" customWidth="1"/>
    <col min="14" max="16384" width="9.125" style="97" customWidth="1"/>
  </cols>
  <sheetData>
    <row r="1" spans="1:7" ht="15.75">
      <c r="A1" s="240" t="s">
        <v>234</v>
      </c>
      <c r="B1" s="240"/>
      <c r="C1" s="240"/>
      <c r="D1" s="240"/>
      <c r="E1" s="240"/>
      <c r="F1" s="240"/>
      <c r="G1" s="240"/>
    </row>
    <row r="2" spans="1:7" ht="14.25" customHeight="1" thickBot="1">
      <c r="A2" s="98"/>
      <c r="B2" s="99"/>
      <c r="C2" s="100"/>
      <c r="D2" s="100"/>
      <c r="E2" s="101"/>
      <c r="F2" s="100"/>
      <c r="G2" s="100"/>
    </row>
    <row r="3" spans="1:7" ht="13.5" thickTop="1">
      <c r="A3" s="229" t="s">
        <v>49</v>
      </c>
      <c r="B3" s="230"/>
      <c r="C3" s="76" t="str">
        <f>CONCATENATE(cislostavby," ",nazevstavby)</f>
        <v> Český Krumlov, ZŠ Plešivec</v>
      </c>
      <c r="D3" s="102"/>
      <c r="E3" s="245" t="s">
        <v>235</v>
      </c>
      <c r="F3" s="246"/>
      <c r="G3" s="103"/>
    </row>
    <row r="4" spans="1:7" ht="13.5" thickBot="1">
      <c r="A4" s="241" t="s">
        <v>50</v>
      </c>
      <c r="B4" s="232"/>
      <c r="C4" s="80" t="str">
        <f>CONCATENATE(cisloobjektu," ",nazevobjektu)</f>
        <v>SO 01 - Výměna odlučovače tuků</v>
      </c>
      <c r="D4" s="104"/>
      <c r="E4" s="242">
        <f>Rekapitulace!G2</f>
        <v>0</v>
      </c>
      <c r="F4" s="243"/>
      <c r="G4" s="244"/>
    </row>
    <row r="5" spans="1:7" ht="13.5" thickTop="1">
      <c r="A5" s="105"/>
      <c r="B5" s="98"/>
      <c r="C5" s="98"/>
      <c r="D5" s="98"/>
      <c r="E5" s="106"/>
      <c r="F5" s="98"/>
      <c r="G5" s="107"/>
    </row>
    <row r="6" spans="1:7" ht="12.75">
      <c r="A6" s="214" t="s">
        <v>64</v>
      </c>
      <c r="B6" s="215" t="s">
        <v>65</v>
      </c>
      <c r="C6" s="215" t="s">
        <v>66</v>
      </c>
      <c r="D6" s="215" t="s">
        <v>67</v>
      </c>
      <c r="E6" s="216" t="s">
        <v>68</v>
      </c>
      <c r="F6" s="215" t="s">
        <v>69</v>
      </c>
      <c r="G6" s="217" t="s">
        <v>70</v>
      </c>
    </row>
    <row r="7" spans="1:15" ht="19.5" customHeight="1">
      <c r="A7" s="108" t="s">
        <v>71</v>
      </c>
      <c r="B7" s="109" t="s">
        <v>72</v>
      </c>
      <c r="C7" s="110" t="s">
        <v>73</v>
      </c>
      <c r="D7" s="111"/>
      <c r="E7" s="112"/>
      <c r="F7" s="112"/>
      <c r="G7" s="113"/>
      <c r="H7" s="114"/>
      <c r="I7" s="114"/>
      <c r="O7" s="115">
        <v>1</v>
      </c>
    </row>
    <row r="8" spans="1:104" ht="12.75">
      <c r="A8" s="116">
        <v>1</v>
      </c>
      <c r="B8" s="117" t="s">
        <v>76</v>
      </c>
      <c r="C8" s="118" t="s">
        <v>77</v>
      </c>
      <c r="D8" s="119" t="s">
        <v>78</v>
      </c>
      <c r="E8" s="120">
        <v>1.366</v>
      </c>
      <c r="F8" s="120"/>
      <c r="G8" s="121">
        <f>E8*F8</f>
        <v>0</v>
      </c>
      <c r="O8" s="115">
        <v>2</v>
      </c>
      <c r="AA8" s="97">
        <v>1</v>
      </c>
      <c r="AB8" s="97">
        <v>1</v>
      </c>
      <c r="AC8" s="97">
        <v>1</v>
      </c>
      <c r="AZ8" s="97">
        <v>1</v>
      </c>
      <c r="BA8" s="97">
        <f>IF(AZ8=1,G8,0)</f>
        <v>0</v>
      </c>
      <c r="BB8" s="97">
        <f>IF(AZ8=2,G8,0)</f>
        <v>0</v>
      </c>
      <c r="BC8" s="97">
        <f>IF(AZ8=3,G8,0)</f>
        <v>0</v>
      </c>
      <c r="BD8" s="97">
        <f>IF(AZ8=4,G8,0)</f>
        <v>0</v>
      </c>
      <c r="BE8" s="97">
        <f>IF(AZ8=5,G8,0)</f>
        <v>0</v>
      </c>
      <c r="CA8" s="122">
        <v>1</v>
      </c>
      <c r="CB8" s="122">
        <v>1</v>
      </c>
      <c r="CZ8" s="97">
        <v>0</v>
      </c>
    </row>
    <row r="9" spans="1:15" ht="12.75">
      <c r="A9" s="123"/>
      <c r="B9" s="125"/>
      <c r="C9" s="238" t="s">
        <v>79</v>
      </c>
      <c r="D9" s="239"/>
      <c r="E9" s="126">
        <v>1.366</v>
      </c>
      <c r="F9" s="127"/>
      <c r="G9" s="128"/>
      <c r="M9" s="124" t="s">
        <v>79</v>
      </c>
      <c r="O9" s="115"/>
    </row>
    <row r="10" spans="1:104" ht="12.75">
      <c r="A10" s="116">
        <v>2</v>
      </c>
      <c r="B10" s="117" t="s">
        <v>80</v>
      </c>
      <c r="C10" s="118" t="s">
        <v>227</v>
      </c>
      <c r="D10" s="119" t="s">
        <v>78</v>
      </c>
      <c r="E10" s="120">
        <v>13.1483</v>
      </c>
      <c r="F10" s="120"/>
      <c r="G10" s="121">
        <f>E10*F10</f>
        <v>0</v>
      </c>
      <c r="O10" s="115">
        <v>2</v>
      </c>
      <c r="AA10" s="97">
        <v>1</v>
      </c>
      <c r="AB10" s="97">
        <v>1</v>
      </c>
      <c r="AC10" s="97">
        <v>1</v>
      </c>
      <c r="AZ10" s="97">
        <v>1</v>
      </c>
      <c r="BA10" s="97">
        <f>IF(AZ10=1,G10,0)</f>
        <v>0</v>
      </c>
      <c r="BB10" s="97">
        <f>IF(AZ10=2,G10,0)</f>
        <v>0</v>
      </c>
      <c r="BC10" s="97">
        <f>IF(AZ10=3,G10,0)</f>
        <v>0</v>
      </c>
      <c r="BD10" s="97">
        <f>IF(AZ10=4,G10,0)</f>
        <v>0</v>
      </c>
      <c r="BE10" s="97">
        <f>IF(AZ10=5,G10,0)</f>
        <v>0</v>
      </c>
      <c r="CA10" s="122">
        <v>1</v>
      </c>
      <c r="CB10" s="122">
        <v>1</v>
      </c>
      <c r="CZ10" s="97">
        <v>0</v>
      </c>
    </row>
    <row r="11" spans="1:15" ht="12.75">
      <c r="A11" s="123"/>
      <c r="B11" s="125"/>
      <c r="C11" s="238" t="s">
        <v>81</v>
      </c>
      <c r="D11" s="239"/>
      <c r="E11" s="126">
        <v>18.6155</v>
      </c>
      <c r="F11" s="127"/>
      <c r="G11" s="128"/>
      <c r="M11" s="124" t="s">
        <v>81</v>
      </c>
      <c r="O11" s="115"/>
    </row>
    <row r="12" spans="1:15" ht="12.75">
      <c r="A12" s="123"/>
      <c r="B12" s="125"/>
      <c r="C12" s="238" t="s">
        <v>82</v>
      </c>
      <c r="D12" s="239"/>
      <c r="E12" s="126">
        <v>-5.4672</v>
      </c>
      <c r="F12" s="127"/>
      <c r="G12" s="128"/>
      <c r="M12" s="124" t="s">
        <v>82</v>
      </c>
      <c r="O12" s="115"/>
    </row>
    <row r="13" spans="1:104" ht="12.75">
      <c r="A13" s="116">
        <v>3</v>
      </c>
      <c r="B13" s="117" t="s">
        <v>83</v>
      </c>
      <c r="C13" s="118" t="s">
        <v>84</v>
      </c>
      <c r="D13" s="119" t="s">
        <v>78</v>
      </c>
      <c r="E13" s="120">
        <v>13.15</v>
      </c>
      <c r="F13" s="120"/>
      <c r="G13" s="121">
        <f>E13*F13</f>
        <v>0</v>
      </c>
      <c r="O13" s="115">
        <v>2</v>
      </c>
      <c r="AA13" s="97">
        <v>1</v>
      </c>
      <c r="AB13" s="97">
        <v>1</v>
      </c>
      <c r="AC13" s="97">
        <v>1</v>
      </c>
      <c r="AZ13" s="97">
        <v>1</v>
      </c>
      <c r="BA13" s="97">
        <f>IF(AZ13=1,G13,0)</f>
        <v>0</v>
      </c>
      <c r="BB13" s="97">
        <f>IF(AZ13=2,G13,0)</f>
        <v>0</v>
      </c>
      <c r="BC13" s="97">
        <f>IF(AZ13=3,G13,0)</f>
        <v>0</v>
      </c>
      <c r="BD13" s="97">
        <f>IF(AZ13=4,G13,0)</f>
        <v>0</v>
      </c>
      <c r="BE13" s="97">
        <f>IF(AZ13=5,G13,0)</f>
        <v>0</v>
      </c>
      <c r="CA13" s="122">
        <v>1</v>
      </c>
      <c r="CB13" s="122">
        <v>1</v>
      </c>
      <c r="CZ13" s="97">
        <v>0</v>
      </c>
    </row>
    <row r="14" spans="1:104" ht="12.75">
      <c r="A14" s="116">
        <v>4</v>
      </c>
      <c r="B14" s="117" t="s">
        <v>85</v>
      </c>
      <c r="C14" s="118" t="s">
        <v>86</v>
      </c>
      <c r="D14" s="119" t="s">
        <v>78</v>
      </c>
      <c r="E14" s="120">
        <v>3.945</v>
      </c>
      <c r="F14" s="120"/>
      <c r="G14" s="121">
        <f>E14*F14</f>
        <v>0</v>
      </c>
      <c r="O14" s="115">
        <v>2</v>
      </c>
      <c r="AA14" s="97">
        <v>1</v>
      </c>
      <c r="AB14" s="97">
        <v>1</v>
      </c>
      <c r="AC14" s="97">
        <v>1</v>
      </c>
      <c r="AZ14" s="97">
        <v>1</v>
      </c>
      <c r="BA14" s="97">
        <f>IF(AZ14=1,G14,0)</f>
        <v>0</v>
      </c>
      <c r="BB14" s="97">
        <f>IF(AZ14=2,G14,0)</f>
        <v>0</v>
      </c>
      <c r="BC14" s="97">
        <f>IF(AZ14=3,G14,0)</f>
        <v>0</v>
      </c>
      <c r="BD14" s="97">
        <f>IF(AZ14=4,G14,0)</f>
        <v>0</v>
      </c>
      <c r="BE14" s="97">
        <f>IF(AZ14=5,G14,0)</f>
        <v>0</v>
      </c>
      <c r="CA14" s="122">
        <v>1</v>
      </c>
      <c r="CB14" s="122">
        <v>1</v>
      </c>
      <c r="CZ14" s="97">
        <v>0</v>
      </c>
    </row>
    <row r="15" spans="1:15" ht="12.75">
      <c r="A15" s="123"/>
      <c r="B15" s="125"/>
      <c r="C15" s="238" t="s">
        <v>87</v>
      </c>
      <c r="D15" s="239"/>
      <c r="E15" s="126">
        <v>3.945</v>
      </c>
      <c r="F15" s="127"/>
      <c r="G15" s="128"/>
      <c r="M15" s="124" t="s">
        <v>87</v>
      </c>
      <c r="O15" s="115"/>
    </row>
    <row r="16" spans="1:104" ht="12.75">
      <c r="A16" s="116">
        <v>5</v>
      </c>
      <c r="B16" s="117" t="s">
        <v>88</v>
      </c>
      <c r="C16" s="118" t="s">
        <v>89</v>
      </c>
      <c r="D16" s="119" t="s">
        <v>78</v>
      </c>
      <c r="E16" s="120">
        <v>13.15</v>
      </c>
      <c r="F16" s="120"/>
      <c r="G16" s="121">
        <f>E16*F16</f>
        <v>0</v>
      </c>
      <c r="O16" s="115">
        <v>2</v>
      </c>
      <c r="AA16" s="97">
        <v>1</v>
      </c>
      <c r="AB16" s="97">
        <v>1</v>
      </c>
      <c r="AC16" s="97">
        <v>1</v>
      </c>
      <c r="AZ16" s="97">
        <v>1</v>
      </c>
      <c r="BA16" s="97">
        <f>IF(AZ16=1,G16,0)</f>
        <v>0</v>
      </c>
      <c r="BB16" s="97">
        <f>IF(AZ16=2,G16,0)</f>
        <v>0</v>
      </c>
      <c r="BC16" s="97">
        <f>IF(AZ16=3,G16,0)</f>
        <v>0</v>
      </c>
      <c r="BD16" s="97">
        <f>IF(AZ16=4,G16,0)</f>
        <v>0</v>
      </c>
      <c r="BE16" s="97">
        <f>IF(AZ16=5,G16,0)</f>
        <v>0</v>
      </c>
      <c r="CA16" s="122">
        <v>1</v>
      </c>
      <c r="CB16" s="122">
        <v>1</v>
      </c>
      <c r="CZ16" s="97">
        <v>0</v>
      </c>
    </row>
    <row r="17" spans="1:104" ht="12.75">
      <c r="A17" s="116">
        <v>6</v>
      </c>
      <c r="B17" s="117" t="s">
        <v>90</v>
      </c>
      <c r="C17" s="118" t="s">
        <v>91</v>
      </c>
      <c r="D17" s="119" t="s">
        <v>78</v>
      </c>
      <c r="E17" s="120">
        <v>13.15</v>
      </c>
      <c r="F17" s="120"/>
      <c r="G17" s="121">
        <f>E17*F17</f>
        <v>0</v>
      </c>
      <c r="O17" s="115">
        <v>2</v>
      </c>
      <c r="AA17" s="97">
        <v>1</v>
      </c>
      <c r="AB17" s="97">
        <v>1</v>
      </c>
      <c r="AC17" s="97">
        <v>1</v>
      </c>
      <c r="AZ17" s="97">
        <v>1</v>
      </c>
      <c r="BA17" s="97">
        <f>IF(AZ17=1,G17,0)</f>
        <v>0</v>
      </c>
      <c r="BB17" s="97">
        <f>IF(AZ17=2,G17,0)</f>
        <v>0</v>
      </c>
      <c r="BC17" s="97">
        <f>IF(AZ17=3,G17,0)</f>
        <v>0</v>
      </c>
      <c r="BD17" s="97">
        <f>IF(AZ17=4,G17,0)</f>
        <v>0</v>
      </c>
      <c r="BE17" s="97">
        <f>IF(AZ17=5,G17,0)</f>
        <v>0</v>
      </c>
      <c r="CA17" s="122">
        <v>1</v>
      </c>
      <c r="CB17" s="122">
        <v>1</v>
      </c>
      <c r="CZ17" s="97">
        <v>0</v>
      </c>
    </row>
    <row r="18" spans="1:104" ht="12.75">
      <c r="A18" s="116">
        <v>7</v>
      </c>
      <c r="B18" s="117" t="s">
        <v>92</v>
      </c>
      <c r="C18" s="118" t="s">
        <v>93</v>
      </c>
      <c r="D18" s="119" t="s">
        <v>94</v>
      </c>
      <c r="E18" s="120">
        <v>21.9605</v>
      </c>
      <c r="F18" s="120"/>
      <c r="G18" s="121">
        <f>E18*F18</f>
        <v>0</v>
      </c>
      <c r="O18" s="115">
        <v>2</v>
      </c>
      <c r="AA18" s="97">
        <v>1</v>
      </c>
      <c r="AB18" s="97">
        <v>1</v>
      </c>
      <c r="AC18" s="97">
        <v>1</v>
      </c>
      <c r="AZ18" s="97">
        <v>1</v>
      </c>
      <c r="BA18" s="97">
        <f>IF(AZ18=1,G18,0)</f>
        <v>0</v>
      </c>
      <c r="BB18" s="97">
        <f>IF(AZ18=2,G18,0)</f>
        <v>0</v>
      </c>
      <c r="BC18" s="97">
        <f>IF(AZ18=3,G18,0)</f>
        <v>0</v>
      </c>
      <c r="BD18" s="97">
        <f>IF(AZ18=4,G18,0)</f>
        <v>0</v>
      </c>
      <c r="BE18" s="97">
        <f>IF(AZ18=5,G18,0)</f>
        <v>0</v>
      </c>
      <c r="CA18" s="122">
        <v>1</v>
      </c>
      <c r="CB18" s="122">
        <v>1</v>
      </c>
      <c r="CZ18" s="97">
        <v>0</v>
      </c>
    </row>
    <row r="19" spans="1:15" ht="12.75">
      <c r="A19" s="123"/>
      <c r="B19" s="125"/>
      <c r="C19" s="238" t="s">
        <v>95</v>
      </c>
      <c r="D19" s="239"/>
      <c r="E19" s="126">
        <v>21.9605</v>
      </c>
      <c r="F19" s="127"/>
      <c r="G19" s="128"/>
      <c r="M19" s="124" t="s">
        <v>95</v>
      </c>
      <c r="O19" s="115"/>
    </row>
    <row r="20" spans="1:104" ht="12.75">
      <c r="A20" s="116">
        <v>8</v>
      </c>
      <c r="B20" s="117" t="s">
        <v>96</v>
      </c>
      <c r="C20" s="118" t="s">
        <v>97</v>
      </c>
      <c r="D20" s="119" t="s">
        <v>78</v>
      </c>
      <c r="E20" s="120">
        <v>10.9195</v>
      </c>
      <c r="F20" s="120"/>
      <c r="G20" s="121">
        <f>E20*F20</f>
        <v>0</v>
      </c>
      <c r="O20" s="115">
        <v>2</v>
      </c>
      <c r="AA20" s="97">
        <v>1</v>
      </c>
      <c r="AB20" s="97">
        <v>1</v>
      </c>
      <c r="AC20" s="97">
        <v>1</v>
      </c>
      <c r="AZ20" s="97">
        <v>1</v>
      </c>
      <c r="BA20" s="97">
        <f>IF(AZ20=1,G20,0)</f>
        <v>0</v>
      </c>
      <c r="BB20" s="97">
        <f>IF(AZ20=2,G20,0)</f>
        <v>0</v>
      </c>
      <c r="BC20" s="97">
        <f>IF(AZ20=3,G20,0)</f>
        <v>0</v>
      </c>
      <c r="BD20" s="97">
        <f>IF(AZ20=4,G20,0)</f>
        <v>0</v>
      </c>
      <c r="BE20" s="97">
        <f>IF(AZ20=5,G20,0)</f>
        <v>0</v>
      </c>
      <c r="CA20" s="122">
        <v>1</v>
      </c>
      <c r="CB20" s="122">
        <v>1</v>
      </c>
      <c r="CZ20" s="97">
        <v>0</v>
      </c>
    </row>
    <row r="21" spans="1:15" ht="12.75">
      <c r="A21" s="123"/>
      <c r="B21" s="125"/>
      <c r="C21" s="238" t="s">
        <v>98</v>
      </c>
      <c r="D21" s="239"/>
      <c r="E21" s="126">
        <v>0</v>
      </c>
      <c r="F21" s="127"/>
      <c r="G21" s="128"/>
      <c r="M21" s="124" t="s">
        <v>98</v>
      </c>
      <c r="O21" s="115"/>
    </row>
    <row r="22" spans="1:15" ht="12.75">
      <c r="A22" s="123"/>
      <c r="B22" s="125"/>
      <c r="C22" s="238" t="s">
        <v>99</v>
      </c>
      <c r="D22" s="239"/>
      <c r="E22" s="126">
        <v>13.15</v>
      </c>
      <c r="F22" s="127"/>
      <c r="G22" s="128"/>
      <c r="M22" s="124" t="s">
        <v>99</v>
      </c>
      <c r="O22" s="115"/>
    </row>
    <row r="23" spans="1:15" ht="12.75">
      <c r="A23" s="123"/>
      <c r="B23" s="125"/>
      <c r="C23" s="238" t="s">
        <v>100</v>
      </c>
      <c r="D23" s="239"/>
      <c r="E23" s="126">
        <v>-1.7854</v>
      </c>
      <c r="F23" s="127"/>
      <c r="G23" s="128"/>
      <c r="M23" s="124" t="s">
        <v>100</v>
      </c>
      <c r="O23" s="115"/>
    </row>
    <row r="24" spans="1:15" ht="12.75">
      <c r="A24" s="123"/>
      <c r="B24" s="125"/>
      <c r="C24" s="238" t="s">
        <v>101</v>
      </c>
      <c r="D24" s="239"/>
      <c r="E24" s="126">
        <v>-0.4451</v>
      </c>
      <c r="F24" s="127"/>
      <c r="G24" s="128"/>
      <c r="M24" s="124" t="s">
        <v>101</v>
      </c>
      <c r="O24" s="115"/>
    </row>
    <row r="25" spans="1:104" ht="12.75">
      <c r="A25" s="116">
        <v>9</v>
      </c>
      <c r="B25" s="117" t="s">
        <v>102</v>
      </c>
      <c r="C25" s="118" t="s">
        <v>103</v>
      </c>
      <c r="D25" s="119" t="s">
        <v>104</v>
      </c>
      <c r="E25" s="120">
        <v>6.5095</v>
      </c>
      <c r="F25" s="120"/>
      <c r="G25" s="121">
        <f>E25*F25</f>
        <v>0</v>
      </c>
      <c r="O25" s="115">
        <v>2</v>
      </c>
      <c r="AA25" s="97">
        <v>1</v>
      </c>
      <c r="AB25" s="97">
        <v>1</v>
      </c>
      <c r="AC25" s="97">
        <v>1</v>
      </c>
      <c r="AZ25" s="97">
        <v>1</v>
      </c>
      <c r="BA25" s="97">
        <f>IF(AZ25=1,G25,0)</f>
        <v>0</v>
      </c>
      <c r="BB25" s="97">
        <f>IF(AZ25=2,G25,0)</f>
        <v>0</v>
      </c>
      <c r="BC25" s="97">
        <f>IF(AZ25=3,G25,0)</f>
        <v>0</v>
      </c>
      <c r="BD25" s="97">
        <f>IF(AZ25=4,G25,0)</f>
        <v>0</v>
      </c>
      <c r="BE25" s="97">
        <f>IF(AZ25=5,G25,0)</f>
        <v>0</v>
      </c>
      <c r="CA25" s="122">
        <v>1</v>
      </c>
      <c r="CB25" s="122">
        <v>1</v>
      </c>
      <c r="CZ25" s="97">
        <v>0</v>
      </c>
    </row>
    <row r="26" spans="1:15" ht="12.75">
      <c r="A26" s="123"/>
      <c r="B26" s="125"/>
      <c r="C26" s="238" t="s">
        <v>105</v>
      </c>
      <c r="D26" s="239"/>
      <c r="E26" s="126">
        <v>6.5095</v>
      </c>
      <c r="F26" s="127"/>
      <c r="G26" s="128"/>
      <c r="M26" s="124" t="s">
        <v>105</v>
      </c>
      <c r="O26" s="115"/>
    </row>
    <row r="27" spans="1:104" ht="22.5">
      <c r="A27" s="116">
        <v>10</v>
      </c>
      <c r="B27" s="117" t="s">
        <v>106</v>
      </c>
      <c r="C27" s="118" t="s">
        <v>107</v>
      </c>
      <c r="D27" s="119" t="s">
        <v>104</v>
      </c>
      <c r="E27" s="120">
        <v>8.2742</v>
      </c>
      <c r="F27" s="120"/>
      <c r="G27" s="121">
        <f>E27*F27</f>
        <v>0</v>
      </c>
      <c r="O27" s="115">
        <v>2</v>
      </c>
      <c r="AA27" s="97">
        <v>2</v>
      </c>
      <c r="AB27" s="97">
        <v>1</v>
      </c>
      <c r="AC27" s="97">
        <v>1</v>
      </c>
      <c r="AZ27" s="97">
        <v>1</v>
      </c>
      <c r="BA27" s="97">
        <f>IF(AZ27=1,G27,0)</f>
        <v>0</v>
      </c>
      <c r="BB27" s="97">
        <f>IF(AZ27=2,G27,0)</f>
        <v>0</v>
      </c>
      <c r="BC27" s="97">
        <f>IF(AZ27=3,G27,0)</f>
        <v>0</v>
      </c>
      <c r="BD27" s="97">
        <f>IF(AZ27=4,G27,0)</f>
        <v>0</v>
      </c>
      <c r="BE27" s="97">
        <f>IF(AZ27=5,G27,0)</f>
        <v>0</v>
      </c>
      <c r="CA27" s="122">
        <v>2</v>
      </c>
      <c r="CB27" s="122">
        <v>1</v>
      </c>
      <c r="CZ27" s="97">
        <v>3E-05</v>
      </c>
    </row>
    <row r="28" spans="1:15" ht="12.75">
      <c r="A28" s="123"/>
      <c r="B28" s="125"/>
      <c r="C28" s="238" t="s">
        <v>108</v>
      </c>
      <c r="D28" s="239"/>
      <c r="E28" s="126">
        <v>8.2742</v>
      </c>
      <c r="F28" s="127"/>
      <c r="G28" s="128"/>
      <c r="M28" s="124" t="s">
        <v>108</v>
      </c>
      <c r="O28" s="115"/>
    </row>
    <row r="29" spans="1:104" ht="12.75">
      <c r="A29" s="116">
        <v>11</v>
      </c>
      <c r="B29" s="117" t="s">
        <v>109</v>
      </c>
      <c r="C29" s="118" t="s">
        <v>110</v>
      </c>
      <c r="D29" s="119" t="s">
        <v>111</v>
      </c>
      <c r="E29" s="120">
        <v>20.4204</v>
      </c>
      <c r="F29" s="120"/>
      <c r="G29" s="121">
        <f>E29*F29</f>
        <v>0</v>
      </c>
      <c r="O29" s="115">
        <v>2</v>
      </c>
      <c r="AA29" s="97">
        <v>3</v>
      </c>
      <c r="AB29" s="97">
        <v>1</v>
      </c>
      <c r="AC29" s="97">
        <v>583412000</v>
      </c>
      <c r="AZ29" s="97">
        <v>1</v>
      </c>
      <c r="BA29" s="97">
        <f>IF(AZ29=1,G29,0)</f>
        <v>0</v>
      </c>
      <c r="BB29" s="97">
        <f>IF(AZ29=2,G29,0)</f>
        <v>0</v>
      </c>
      <c r="BC29" s="97">
        <f>IF(AZ29=3,G29,0)</f>
        <v>0</v>
      </c>
      <c r="BD29" s="97">
        <f>IF(AZ29=4,G29,0)</f>
        <v>0</v>
      </c>
      <c r="BE29" s="97">
        <f>IF(AZ29=5,G29,0)</f>
        <v>0</v>
      </c>
      <c r="CA29" s="122">
        <v>3</v>
      </c>
      <c r="CB29" s="122">
        <v>1</v>
      </c>
      <c r="CZ29" s="97">
        <v>1</v>
      </c>
    </row>
    <row r="30" spans="1:15" ht="12.75">
      <c r="A30" s="123"/>
      <c r="B30" s="125"/>
      <c r="C30" s="238" t="s">
        <v>112</v>
      </c>
      <c r="D30" s="239"/>
      <c r="E30" s="126">
        <v>20.4204</v>
      </c>
      <c r="F30" s="127"/>
      <c r="G30" s="128"/>
      <c r="M30" s="124" t="s">
        <v>112</v>
      </c>
      <c r="O30" s="115"/>
    </row>
    <row r="31" spans="1:57" ht="12.75">
      <c r="A31" s="129"/>
      <c r="B31" s="130" t="s">
        <v>74</v>
      </c>
      <c r="C31" s="131" t="str">
        <f>CONCATENATE(B7," ",C7)</f>
        <v>1 Zemní práce</v>
      </c>
      <c r="D31" s="132"/>
      <c r="E31" s="133"/>
      <c r="F31" s="134"/>
      <c r="G31" s="135">
        <f>SUM(G7:G30)</f>
        <v>0</v>
      </c>
      <c r="O31" s="115">
        <v>4</v>
      </c>
      <c r="BA31" s="136">
        <f>SUM(BA7:BA30)</f>
        <v>0</v>
      </c>
      <c r="BB31" s="136">
        <f>SUM(BB7:BB30)</f>
        <v>0</v>
      </c>
      <c r="BC31" s="136">
        <f>SUM(BC7:BC30)</f>
        <v>0</v>
      </c>
      <c r="BD31" s="136">
        <f>SUM(BD7:BD30)</f>
        <v>0</v>
      </c>
      <c r="BE31" s="136">
        <f>SUM(BE7:BE30)</f>
        <v>0</v>
      </c>
    </row>
    <row r="32" spans="1:15" ht="18" customHeight="1">
      <c r="A32" s="108" t="s">
        <v>71</v>
      </c>
      <c r="B32" s="109" t="s">
        <v>113</v>
      </c>
      <c r="C32" s="110" t="s">
        <v>114</v>
      </c>
      <c r="D32" s="111"/>
      <c r="E32" s="112"/>
      <c r="F32" s="112"/>
      <c r="G32" s="113"/>
      <c r="H32" s="114"/>
      <c r="I32" s="114"/>
      <c r="O32" s="115">
        <v>1</v>
      </c>
    </row>
    <row r="33" spans="1:104" ht="12.75">
      <c r="A33" s="116">
        <v>12</v>
      </c>
      <c r="B33" s="117" t="s">
        <v>115</v>
      </c>
      <c r="C33" s="118" t="s">
        <v>116</v>
      </c>
      <c r="D33" s="119" t="s">
        <v>60</v>
      </c>
      <c r="E33" s="120">
        <v>1</v>
      </c>
      <c r="F33" s="120"/>
      <c r="G33" s="121">
        <f>E33*F33</f>
        <v>0</v>
      </c>
      <c r="O33" s="115">
        <v>2</v>
      </c>
      <c r="AA33" s="97">
        <v>1</v>
      </c>
      <c r="AB33" s="97">
        <v>1</v>
      </c>
      <c r="AC33" s="97">
        <v>1</v>
      </c>
      <c r="AZ33" s="97">
        <v>1</v>
      </c>
      <c r="BA33" s="97">
        <f>IF(AZ33=1,G33,0)</f>
        <v>0</v>
      </c>
      <c r="BB33" s="97">
        <f>IF(AZ33=2,G33,0)</f>
        <v>0</v>
      </c>
      <c r="BC33" s="97">
        <f>IF(AZ33=3,G33,0)</f>
        <v>0</v>
      </c>
      <c r="BD33" s="97">
        <f>IF(AZ33=4,G33,0)</f>
        <v>0</v>
      </c>
      <c r="BE33" s="97">
        <f>IF(AZ33=5,G33,0)</f>
        <v>0</v>
      </c>
      <c r="CA33" s="122">
        <v>1</v>
      </c>
      <c r="CB33" s="122">
        <v>1</v>
      </c>
      <c r="CZ33" s="97">
        <v>0</v>
      </c>
    </row>
    <row r="34" spans="1:104" ht="22.5">
      <c r="A34" s="116">
        <v>13</v>
      </c>
      <c r="B34" s="117" t="s">
        <v>117</v>
      </c>
      <c r="C34" s="118" t="s">
        <v>118</v>
      </c>
      <c r="D34" s="119" t="s">
        <v>60</v>
      </c>
      <c r="E34" s="120">
        <v>1</v>
      </c>
      <c r="F34" s="120"/>
      <c r="G34" s="121">
        <f>E34*F34</f>
        <v>0</v>
      </c>
      <c r="O34" s="115">
        <v>2</v>
      </c>
      <c r="AA34" s="97">
        <v>1</v>
      </c>
      <c r="AB34" s="97">
        <v>1</v>
      </c>
      <c r="AC34" s="97">
        <v>1</v>
      </c>
      <c r="AZ34" s="97">
        <v>1</v>
      </c>
      <c r="BA34" s="97">
        <f>IF(AZ34=1,G34,0)</f>
        <v>0</v>
      </c>
      <c r="BB34" s="97">
        <f>IF(AZ34=2,G34,0)</f>
        <v>0</v>
      </c>
      <c r="BC34" s="97">
        <f>IF(AZ34=3,G34,0)</f>
        <v>0</v>
      </c>
      <c r="BD34" s="97">
        <f>IF(AZ34=4,G34,0)</f>
        <v>0</v>
      </c>
      <c r="BE34" s="97">
        <f>IF(AZ34=5,G34,0)</f>
        <v>0</v>
      </c>
      <c r="CA34" s="122">
        <v>1</v>
      </c>
      <c r="CB34" s="122">
        <v>1</v>
      </c>
      <c r="CZ34" s="97">
        <v>0</v>
      </c>
    </row>
    <row r="35" spans="1:57" ht="12.75">
      <c r="A35" s="129"/>
      <c r="B35" s="130" t="s">
        <v>74</v>
      </c>
      <c r="C35" s="131" t="str">
        <f>CONCATENATE(B32," ",C32)</f>
        <v>11 Přípravné a přidružené práce</v>
      </c>
      <c r="D35" s="132"/>
      <c r="E35" s="133"/>
      <c r="F35" s="134"/>
      <c r="G35" s="135">
        <f>SUM(G32:G34)</f>
        <v>0</v>
      </c>
      <c r="O35" s="115">
        <v>4</v>
      </c>
      <c r="BA35" s="136">
        <f>SUM(BA32:BA34)</f>
        <v>0</v>
      </c>
      <c r="BB35" s="136">
        <f>SUM(BB32:BB34)</f>
        <v>0</v>
      </c>
      <c r="BC35" s="136">
        <f>SUM(BC32:BC34)</f>
        <v>0</v>
      </c>
      <c r="BD35" s="136">
        <f>SUM(BD32:BD34)</f>
        <v>0</v>
      </c>
      <c r="BE35" s="136">
        <f>SUM(BE32:BE34)</f>
        <v>0</v>
      </c>
    </row>
    <row r="36" spans="1:15" ht="18" customHeight="1">
      <c r="A36" s="108" t="s">
        <v>71</v>
      </c>
      <c r="B36" s="109" t="s">
        <v>119</v>
      </c>
      <c r="C36" s="110" t="s">
        <v>120</v>
      </c>
      <c r="D36" s="111"/>
      <c r="E36" s="112"/>
      <c r="F36" s="112"/>
      <c r="G36" s="113"/>
      <c r="H36" s="114"/>
      <c r="I36" s="114"/>
      <c r="O36" s="115">
        <v>1</v>
      </c>
    </row>
    <row r="37" spans="1:104" ht="12.75">
      <c r="A37" s="116">
        <v>14</v>
      </c>
      <c r="B37" s="117" t="s">
        <v>121</v>
      </c>
      <c r="C37" s="118" t="s">
        <v>122</v>
      </c>
      <c r="D37" s="119" t="s">
        <v>78</v>
      </c>
      <c r="E37" s="120">
        <v>0.405</v>
      </c>
      <c r="F37" s="120"/>
      <c r="G37" s="121">
        <f>E37*F37</f>
        <v>0</v>
      </c>
      <c r="O37" s="115">
        <v>2</v>
      </c>
      <c r="AA37" s="97">
        <v>1</v>
      </c>
      <c r="AB37" s="97">
        <v>1</v>
      </c>
      <c r="AC37" s="97">
        <v>1</v>
      </c>
      <c r="AZ37" s="97">
        <v>1</v>
      </c>
      <c r="BA37" s="97">
        <f>IF(AZ37=1,G37,0)</f>
        <v>0</v>
      </c>
      <c r="BB37" s="97">
        <f>IF(AZ37=2,G37,0)</f>
        <v>0</v>
      </c>
      <c r="BC37" s="97">
        <f>IF(AZ37=3,G37,0)</f>
        <v>0</v>
      </c>
      <c r="BD37" s="97">
        <f>IF(AZ37=4,G37,0)</f>
        <v>0</v>
      </c>
      <c r="BE37" s="97">
        <f>IF(AZ37=5,G37,0)</f>
        <v>0</v>
      </c>
      <c r="CA37" s="122">
        <v>1</v>
      </c>
      <c r="CB37" s="122">
        <v>1</v>
      </c>
      <c r="CZ37" s="97">
        <v>2.525</v>
      </c>
    </row>
    <row r="38" spans="1:15" ht="12.75">
      <c r="A38" s="123"/>
      <c r="B38" s="125"/>
      <c r="C38" s="238" t="s">
        <v>123</v>
      </c>
      <c r="D38" s="239"/>
      <c r="E38" s="126">
        <v>0.405</v>
      </c>
      <c r="F38" s="127"/>
      <c r="G38" s="128"/>
      <c r="M38" s="124" t="s">
        <v>123</v>
      </c>
      <c r="O38" s="115"/>
    </row>
    <row r="39" spans="1:104" ht="12.75">
      <c r="A39" s="116">
        <v>15</v>
      </c>
      <c r="B39" s="117" t="s">
        <v>124</v>
      </c>
      <c r="C39" s="118" t="s">
        <v>125</v>
      </c>
      <c r="D39" s="119" t="s">
        <v>104</v>
      </c>
      <c r="E39" s="120">
        <v>1.005</v>
      </c>
      <c r="F39" s="120"/>
      <c r="G39" s="121">
        <f>E39*F39</f>
        <v>0</v>
      </c>
      <c r="O39" s="115">
        <v>2</v>
      </c>
      <c r="AA39" s="97">
        <v>1</v>
      </c>
      <c r="AB39" s="97">
        <v>1</v>
      </c>
      <c r="AC39" s="97">
        <v>1</v>
      </c>
      <c r="AZ39" s="97">
        <v>1</v>
      </c>
      <c r="BA39" s="97">
        <f>IF(AZ39=1,G39,0)</f>
        <v>0</v>
      </c>
      <c r="BB39" s="97">
        <f>IF(AZ39=2,G39,0)</f>
        <v>0</v>
      </c>
      <c r="BC39" s="97">
        <f>IF(AZ39=3,G39,0)</f>
        <v>0</v>
      </c>
      <c r="BD39" s="97">
        <f>IF(AZ39=4,G39,0)</f>
        <v>0</v>
      </c>
      <c r="BE39" s="97">
        <f>IF(AZ39=5,G39,0)</f>
        <v>0</v>
      </c>
      <c r="CA39" s="122">
        <v>1</v>
      </c>
      <c r="CB39" s="122">
        <v>1</v>
      </c>
      <c r="CZ39" s="97">
        <v>0.0392</v>
      </c>
    </row>
    <row r="40" spans="1:15" ht="12.75">
      <c r="A40" s="123"/>
      <c r="B40" s="125"/>
      <c r="C40" s="238" t="s">
        <v>126</v>
      </c>
      <c r="D40" s="239"/>
      <c r="E40" s="126">
        <v>1.005</v>
      </c>
      <c r="F40" s="127"/>
      <c r="G40" s="128"/>
      <c r="M40" s="124" t="s">
        <v>126</v>
      </c>
      <c r="O40" s="115"/>
    </row>
    <row r="41" spans="1:104" ht="12.75">
      <c r="A41" s="116">
        <v>16</v>
      </c>
      <c r="B41" s="117" t="s">
        <v>127</v>
      </c>
      <c r="C41" s="118" t="s">
        <v>128</v>
      </c>
      <c r="D41" s="119" t="s">
        <v>104</v>
      </c>
      <c r="E41" s="120">
        <v>1.01</v>
      </c>
      <c r="F41" s="120"/>
      <c r="G41" s="121">
        <f>E41*F41</f>
        <v>0</v>
      </c>
      <c r="O41" s="115">
        <v>2</v>
      </c>
      <c r="AA41" s="97">
        <v>1</v>
      </c>
      <c r="AB41" s="97">
        <v>1</v>
      </c>
      <c r="AC41" s="97">
        <v>1</v>
      </c>
      <c r="AZ41" s="97">
        <v>1</v>
      </c>
      <c r="BA41" s="97">
        <f>IF(AZ41=1,G41,0)</f>
        <v>0</v>
      </c>
      <c r="BB41" s="97">
        <f>IF(AZ41=2,G41,0)</f>
        <v>0</v>
      </c>
      <c r="BC41" s="97">
        <f>IF(AZ41=3,G41,0)</f>
        <v>0</v>
      </c>
      <c r="BD41" s="97">
        <f>IF(AZ41=4,G41,0)</f>
        <v>0</v>
      </c>
      <c r="BE41" s="97">
        <f>IF(AZ41=5,G41,0)</f>
        <v>0</v>
      </c>
      <c r="CA41" s="122">
        <v>1</v>
      </c>
      <c r="CB41" s="122">
        <v>1</v>
      </c>
      <c r="CZ41" s="97">
        <v>0</v>
      </c>
    </row>
    <row r="42" spans="1:104" ht="22.5">
      <c r="A42" s="116">
        <v>17</v>
      </c>
      <c r="B42" s="117" t="s">
        <v>129</v>
      </c>
      <c r="C42" s="118" t="s">
        <v>130</v>
      </c>
      <c r="D42" s="119" t="s">
        <v>94</v>
      </c>
      <c r="E42" s="120">
        <v>0.0116</v>
      </c>
      <c r="F42" s="120"/>
      <c r="G42" s="121">
        <f>E42*F42</f>
        <v>0</v>
      </c>
      <c r="O42" s="115">
        <v>2</v>
      </c>
      <c r="AA42" s="97">
        <v>1</v>
      </c>
      <c r="AB42" s="97">
        <v>1</v>
      </c>
      <c r="AC42" s="97">
        <v>1</v>
      </c>
      <c r="AZ42" s="97">
        <v>1</v>
      </c>
      <c r="BA42" s="97">
        <f>IF(AZ42=1,G42,0)</f>
        <v>0</v>
      </c>
      <c r="BB42" s="97">
        <f>IF(AZ42=2,G42,0)</f>
        <v>0</v>
      </c>
      <c r="BC42" s="97">
        <f>IF(AZ42=3,G42,0)</f>
        <v>0</v>
      </c>
      <c r="BD42" s="97">
        <f>IF(AZ42=4,G42,0)</f>
        <v>0</v>
      </c>
      <c r="BE42" s="97">
        <f>IF(AZ42=5,G42,0)</f>
        <v>0</v>
      </c>
      <c r="CA42" s="122">
        <v>1</v>
      </c>
      <c r="CB42" s="122">
        <v>1</v>
      </c>
      <c r="CZ42" s="97">
        <v>1.04548</v>
      </c>
    </row>
    <row r="43" spans="1:15" ht="12.75">
      <c r="A43" s="123"/>
      <c r="B43" s="125"/>
      <c r="C43" s="238" t="s">
        <v>131</v>
      </c>
      <c r="D43" s="239"/>
      <c r="E43" s="126">
        <v>0.0116</v>
      </c>
      <c r="F43" s="127"/>
      <c r="G43" s="128"/>
      <c r="M43" s="124" t="s">
        <v>131</v>
      </c>
      <c r="O43" s="115"/>
    </row>
    <row r="44" spans="1:57" ht="12.75">
      <c r="A44" s="129"/>
      <c r="B44" s="130" t="s">
        <v>74</v>
      </c>
      <c r="C44" s="131" t="str">
        <f>CONCATENATE(B36," ",C36)</f>
        <v>2 Základy a zvláštní zakládání</v>
      </c>
      <c r="D44" s="132"/>
      <c r="E44" s="133"/>
      <c r="F44" s="134"/>
      <c r="G44" s="135">
        <f>SUM(G36:G43)</f>
        <v>0</v>
      </c>
      <c r="O44" s="115">
        <v>4</v>
      </c>
      <c r="BA44" s="136">
        <f>SUM(BA36:BA43)</f>
        <v>0</v>
      </c>
      <c r="BB44" s="136">
        <f>SUM(BB36:BB43)</f>
        <v>0</v>
      </c>
      <c r="BC44" s="136">
        <f>SUM(BC36:BC43)</f>
        <v>0</v>
      </c>
      <c r="BD44" s="136">
        <f>SUM(BD36:BD43)</f>
        <v>0</v>
      </c>
      <c r="BE44" s="136">
        <f>SUM(BE36:BE43)</f>
        <v>0</v>
      </c>
    </row>
    <row r="45" spans="1:15" ht="18" customHeight="1">
      <c r="A45" s="108" t="s">
        <v>71</v>
      </c>
      <c r="B45" s="109" t="s">
        <v>132</v>
      </c>
      <c r="C45" s="110" t="s">
        <v>133</v>
      </c>
      <c r="D45" s="111"/>
      <c r="E45" s="112"/>
      <c r="F45" s="112"/>
      <c r="G45" s="113"/>
      <c r="H45" s="114"/>
      <c r="I45" s="114"/>
      <c r="O45" s="115">
        <v>1</v>
      </c>
    </row>
    <row r="46" spans="1:104" ht="12.75">
      <c r="A46" s="116">
        <v>18</v>
      </c>
      <c r="B46" s="117" t="s">
        <v>134</v>
      </c>
      <c r="C46" s="118" t="s">
        <v>135</v>
      </c>
      <c r="D46" s="119" t="s">
        <v>136</v>
      </c>
      <c r="E46" s="120">
        <v>1</v>
      </c>
      <c r="F46" s="120"/>
      <c r="G46" s="121">
        <f>E46*F46</f>
        <v>0</v>
      </c>
      <c r="O46" s="115">
        <v>2</v>
      </c>
      <c r="AA46" s="97">
        <v>1</v>
      </c>
      <c r="AB46" s="97">
        <v>1</v>
      </c>
      <c r="AC46" s="97">
        <v>1</v>
      </c>
      <c r="AZ46" s="97">
        <v>1</v>
      </c>
      <c r="BA46" s="97">
        <f>IF(AZ46=1,G46,0)</f>
        <v>0</v>
      </c>
      <c r="BB46" s="97">
        <f>IF(AZ46=2,G46,0)</f>
        <v>0</v>
      </c>
      <c r="BC46" s="97">
        <f>IF(AZ46=3,G46,0)</f>
        <v>0</v>
      </c>
      <c r="BD46" s="97">
        <f>IF(AZ46=4,G46,0)</f>
        <v>0</v>
      </c>
      <c r="BE46" s="97">
        <f>IF(AZ46=5,G46,0)</f>
        <v>0</v>
      </c>
      <c r="CA46" s="122">
        <v>1</v>
      </c>
      <c r="CB46" s="122">
        <v>1</v>
      </c>
      <c r="CZ46" s="97">
        <v>0.001</v>
      </c>
    </row>
    <row r="47" spans="1:104" ht="12.75">
      <c r="A47" s="116">
        <v>19</v>
      </c>
      <c r="B47" s="117" t="s">
        <v>137</v>
      </c>
      <c r="C47" s="118" t="s">
        <v>138</v>
      </c>
      <c r="D47" s="119" t="s">
        <v>139</v>
      </c>
      <c r="E47" s="120">
        <v>1</v>
      </c>
      <c r="F47" s="120"/>
      <c r="G47" s="121">
        <f>E47*F47</f>
        <v>0</v>
      </c>
      <c r="O47" s="115">
        <v>2</v>
      </c>
      <c r="AA47" s="97">
        <v>3</v>
      </c>
      <c r="AB47" s="97">
        <v>1</v>
      </c>
      <c r="AC47" s="97">
        <v>38690001</v>
      </c>
      <c r="AZ47" s="97">
        <v>1</v>
      </c>
      <c r="BA47" s="97">
        <f>IF(AZ47=1,G47,0)</f>
        <v>0</v>
      </c>
      <c r="BB47" s="97">
        <f>IF(AZ47=2,G47,0)</f>
        <v>0</v>
      </c>
      <c r="BC47" s="97">
        <f>IF(AZ47=3,G47,0)</f>
        <v>0</v>
      </c>
      <c r="BD47" s="97">
        <f>IF(AZ47=4,G47,0)</f>
        <v>0</v>
      </c>
      <c r="BE47" s="97">
        <f>IF(AZ47=5,G47,0)</f>
        <v>0</v>
      </c>
      <c r="CA47" s="122">
        <v>3</v>
      </c>
      <c r="CB47" s="122">
        <v>1</v>
      </c>
      <c r="CZ47" s="97">
        <v>0</v>
      </c>
    </row>
    <row r="48" spans="1:57" ht="12.75">
      <c r="A48" s="129"/>
      <c r="B48" s="130" t="s">
        <v>74</v>
      </c>
      <c r="C48" s="131" t="str">
        <f>CONCATENATE(B45," ",C45)</f>
        <v>38 Kompletní konstrukce</v>
      </c>
      <c r="D48" s="132"/>
      <c r="E48" s="133"/>
      <c r="F48" s="134"/>
      <c r="G48" s="135">
        <f>SUM(G45:G47)</f>
        <v>0</v>
      </c>
      <c r="O48" s="115">
        <v>4</v>
      </c>
      <c r="BA48" s="136">
        <f>SUM(BA45:BA47)</f>
        <v>0</v>
      </c>
      <c r="BB48" s="136">
        <f>SUM(BB45:BB47)</f>
        <v>0</v>
      </c>
      <c r="BC48" s="136">
        <f>SUM(BC45:BC47)</f>
        <v>0</v>
      </c>
      <c r="BD48" s="136">
        <f>SUM(BD45:BD47)</f>
        <v>0</v>
      </c>
      <c r="BE48" s="136">
        <f>SUM(BE45:BE47)</f>
        <v>0</v>
      </c>
    </row>
    <row r="49" spans="1:15" ht="18" customHeight="1">
      <c r="A49" s="108" t="s">
        <v>71</v>
      </c>
      <c r="B49" s="109" t="s">
        <v>140</v>
      </c>
      <c r="C49" s="110" t="s">
        <v>141</v>
      </c>
      <c r="D49" s="111"/>
      <c r="E49" s="112"/>
      <c r="F49" s="112"/>
      <c r="G49" s="113"/>
      <c r="H49" s="114"/>
      <c r="I49" s="114"/>
      <c r="O49" s="115">
        <v>1</v>
      </c>
    </row>
    <row r="50" spans="1:104" ht="12.75">
      <c r="A50" s="116">
        <v>20</v>
      </c>
      <c r="B50" s="117" t="s">
        <v>142</v>
      </c>
      <c r="C50" s="118" t="s">
        <v>143</v>
      </c>
      <c r="D50" s="119" t="s">
        <v>104</v>
      </c>
      <c r="E50" s="120">
        <v>3.08</v>
      </c>
      <c r="F50" s="120"/>
      <c r="G50" s="121">
        <f>E50*F50</f>
        <v>0</v>
      </c>
      <c r="O50" s="115">
        <v>2</v>
      </c>
      <c r="AA50" s="97">
        <v>1</v>
      </c>
      <c r="AB50" s="97">
        <v>1</v>
      </c>
      <c r="AC50" s="97">
        <v>1</v>
      </c>
      <c r="AZ50" s="97">
        <v>1</v>
      </c>
      <c r="BA50" s="97">
        <f>IF(AZ50=1,G50,0)</f>
        <v>0</v>
      </c>
      <c r="BB50" s="97">
        <f>IF(AZ50=2,G50,0)</f>
        <v>0</v>
      </c>
      <c r="BC50" s="97">
        <f>IF(AZ50=3,G50,0)</f>
        <v>0</v>
      </c>
      <c r="BD50" s="97">
        <f>IF(AZ50=4,G50,0)</f>
        <v>0</v>
      </c>
      <c r="BE50" s="97">
        <f>IF(AZ50=5,G50,0)</f>
        <v>0</v>
      </c>
      <c r="CA50" s="122">
        <v>1</v>
      </c>
      <c r="CB50" s="122">
        <v>1</v>
      </c>
      <c r="CZ50" s="97">
        <v>0.072</v>
      </c>
    </row>
    <row r="51" spans="1:15" ht="12.75">
      <c r="A51" s="123"/>
      <c r="B51" s="125"/>
      <c r="C51" s="238" t="s">
        <v>144</v>
      </c>
      <c r="D51" s="239"/>
      <c r="E51" s="126">
        <v>3.08</v>
      </c>
      <c r="F51" s="127"/>
      <c r="G51" s="128"/>
      <c r="M51" s="124" t="s">
        <v>144</v>
      </c>
      <c r="O51" s="115"/>
    </row>
    <row r="52" spans="1:104" ht="12.75">
      <c r="A52" s="116">
        <v>21</v>
      </c>
      <c r="B52" s="117" t="s">
        <v>145</v>
      </c>
      <c r="C52" s="118" t="s">
        <v>146</v>
      </c>
      <c r="D52" s="119" t="s">
        <v>136</v>
      </c>
      <c r="E52" s="120">
        <v>3</v>
      </c>
      <c r="F52" s="120"/>
      <c r="G52" s="121">
        <f>E52*F52</f>
        <v>0</v>
      </c>
      <c r="O52" s="115">
        <v>2</v>
      </c>
      <c r="AA52" s="97">
        <v>1</v>
      </c>
      <c r="AB52" s="97">
        <v>0</v>
      </c>
      <c r="AC52" s="97">
        <v>0</v>
      </c>
      <c r="AZ52" s="97">
        <v>1</v>
      </c>
      <c r="BA52" s="97">
        <f>IF(AZ52=1,G52,0)</f>
        <v>0</v>
      </c>
      <c r="BB52" s="97">
        <f>IF(AZ52=2,G52,0)</f>
        <v>0</v>
      </c>
      <c r="BC52" s="97">
        <f>IF(AZ52=3,G52,0)</f>
        <v>0</v>
      </c>
      <c r="BD52" s="97">
        <f>IF(AZ52=4,G52,0)</f>
        <v>0</v>
      </c>
      <c r="BE52" s="97">
        <f>IF(AZ52=5,G52,0)</f>
        <v>0</v>
      </c>
      <c r="CA52" s="122">
        <v>1</v>
      </c>
      <c r="CB52" s="122">
        <v>0</v>
      </c>
      <c r="CZ52" s="97">
        <v>0</v>
      </c>
    </row>
    <row r="53" spans="1:104" ht="12.75">
      <c r="A53" s="116">
        <v>22</v>
      </c>
      <c r="B53" s="117" t="s">
        <v>147</v>
      </c>
      <c r="C53" s="118" t="s">
        <v>148</v>
      </c>
      <c r="D53" s="119" t="s">
        <v>104</v>
      </c>
      <c r="E53" s="120">
        <v>2</v>
      </c>
      <c r="F53" s="120"/>
      <c r="G53" s="121">
        <f>E53*F53</f>
        <v>0</v>
      </c>
      <c r="O53" s="115">
        <v>2</v>
      </c>
      <c r="AA53" s="97">
        <v>1</v>
      </c>
      <c r="AB53" s="97">
        <v>1</v>
      </c>
      <c r="AC53" s="97">
        <v>1</v>
      </c>
      <c r="AZ53" s="97">
        <v>1</v>
      </c>
      <c r="BA53" s="97">
        <f>IF(AZ53=1,G53,0)</f>
        <v>0</v>
      </c>
      <c r="BB53" s="97">
        <f>IF(AZ53=2,G53,0)</f>
        <v>0</v>
      </c>
      <c r="BC53" s="97">
        <f>IF(AZ53=3,G53,0)</f>
        <v>0</v>
      </c>
      <c r="BD53" s="97">
        <f>IF(AZ53=4,G53,0)</f>
        <v>0</v>
      </c>
      <c r="BE53" s="97">
        <f>IF(AZ53=5,G53,0)</f>
        <v>0</v>
      </c>
      <c r="CA53" s="122">
        <v>1</v>
      </c>
      <c r="CB53" s="122">
        <v>1</v>
      </c>
      <c r="CZ53" s="97">
        <v>0</v>
      </c>
    </row>
    <row r="54" spans="1:15" ht="12.75">
      <c r="A54" s="123"/>
      <c r="B54" s="125"/>
      <c r="C54" s="238" t="s">
        <v>149</v>
      </c>
      <c r="D54" s="239"/>
      <c r="E54" s="126">
        <v>2</v>
      </c>
      <c r="F54" s="127"/>
      <c r="G54" s="128"/>
      <c r="M54" s="124" t="s">
        <v>149</v>
      </c>
      <c r="O54" s="115"/>
    </row>
    <row r="55" spans="1:104" ht="12.75">
      <c r="A55" s="116">
        <v>23</v>
      </c>
      <c r="B55" s="117" t="s">
        <v>150</v>
      </c>
      <c r="C55" s="118" t="s">
        <v>151</v>
      </c>
      <c r="D55" s="119" t="s">
        <v>104</v>
      </c>
      <c r="E55" s="120">
        <v>1.2625</v>
      </c>
      <c r="F55" s="120"/>
      <c r="G55" s="121">
        <f>E55*F55</f>
        <v>0</v>
      </c>
      <c r="O55" s="115">
        <v>2</v>
      </c>
      <c r="AA55" s="97">
        <v>3</v>
      </c>
      <c r="AB55" s="97">
        <v>1</v>
      </c>
      <c r="AC55" s="97">
        <v>59245601</v>
      </c>
      <c r="AZ55" s="97">
        <v>1</v>
      </c>
      <c r="BA55" s="97">
        <f>IF(AZ55=1,G55,0)</f>
        <v>0</v>
      </c>
      <c r="BB55" s="97">
        <f>IF(AZ55=2,G55,0)</f>
        <v>0</v>
      </c>
      <c r="BC55" s="97">
        <f>IF(AZ55=3,G55,0)</f>
        <v>0</v>
      </c>
      <c r="BD55" s="97">
        <f>IF(AZ55=4,G55,0)</f>
        <v>0</v>
      </c>
      <c r="BE55" s="97">
        <f>IF(AZ55=5,G55,0)</f>
        <v>0</v>
      </c>
      <c r="CA55" s="122">
        <v>3</v>
      </c>
      <c r="CB55" s="122">
        <v>1</v>
      </c>
      <c r="CZ55" s="97">
        <v>0.108</v>
      </c>
    </row>
    <row r="56" spans="1:15" ht="12.75">
      <c r="A56" s="123"/>
      <c r="B56" s="125"/>
      <c r="C56" s="238" t="s">
        <v>152</v>
      </c>
      <c r="D56" s="239"/>
      <c r="E56" s="126">
        <v>1.2625</v>
      </c>
      <c r="F56" s="127"/>
      <c r="G56" s="128"/>
      <c r="M56" s="124" t="s">
        <v>152</v>
      </c>
      <c r="O56" s="115"/>
    </row>
    <row r="57" spans="1:57" ht="12.75">
      <c r="A57" s="129"/>
      <c r="B57" s="130" t="s">
        <v>74</v>
      </c>
      <c r="C57" s="131" t="str">
        <f>CONCATENATE(B49," ",C49)</f>
        <v>5 Komunikace</v>
      </c>
      <c r="D57" s="132"/>
      <c r="E57" s="133"/>
      <c r="F57" s="134"/>
      <c r="G57" s="135">
        <f>SUM(G49:G56)</f>
        <v>0</v>
      </c>
      <c r="O57" s="115">
        <v>4</v>
      </c>
      <c r="BA57" s="136">
        <f>SUM(BA49:BA56)</f>
        <v>0</v>
      </c>
      <c r="BB57" s="136">
        <f>SUM(BB49:BB56)</f>
        <v>0</v>
      </c>
      <c r="BC57" s="136">
        <f>SUM(BC49:BC56)</f>
        <v>0</v>
      </c>
      <c r="BD57" s="136">
        <f>SUM(BD49:BD56)</f>
        <v>0</v>
      </c>
      <c r="BE57" s="136">
        <f>SUM(BE49:BE56)</f>
        <v>0</v>
      </c>
    </row>
    <row r="58" spans="1:15" ht="18" customHeight="1">
      <c r="A58" s="108" t="s">
        <v>71</v>
      </c>
      <c r="B58" s="109" t="s">
        <v>153</v>
      </c>
      <c r="C58" s="110" t="s">
        <v>154</v>
      </c>
      <c r="D58" s="111"/>
      <c r="E58" s="112"/>
      <c r="F58" s="112"/>
      <c r="G58" s="113"/>
      <c r="H58" s="114"/>
      <c r="I58" s="114"/>
      <c r="O58" s="115">
        <v>1</v>
      </c>
    </row>
    <row r="59" spans="1:104" ht="12.75">
      <c r="A59" s="116">
        <v>24</v>
      </c>
      <c r="B59" s="117" t="s">
        <v>155</v>
      </c>
      <c r="C59" s="118" t="s">
        <v>228</v>
      </c>
      <c r="D59" s="119" t="s">
        <v>156</v>
      </c>
      <c r="E59" s="120">
        <v>2</v>
      </c>
      <c r="F59" s="120"/>
      <c r="G59" s="121">
        <f>E59*F59</f>
        <v>0</v>
      </c>
      <c r="O59" s="115">
        <v>2</v>
      </c>
      <c r="AA59" s="97">
        <v>1</v>
      </c>
      <c r="AB59" s="97">
        <v>1</v>
      </c>
      <c r="AC59" s="97">
        <v>1</v>
      </c>
      <c r="AZ59" s="97">
        <v>1</v>
      </c>
      <c r="BA59" s="97">
        <f>IF(AZ59=1,G59,0)</f>
        <v>0</v>
      </c>
      <c r="BB59" s="97">
        <f>IF(AZ59=2,G59,0)</f>
        <v>0</v>
      </c>
      <c r="BC59" s="97">
        <f>IF(AZ59=3,G59,0)</f>
        <v>0</v>
      </c>
      <c r="BD59" s="97">
        <f>IF(AZ59=4,G59,0)</f>
        <v>0</v>
      </c>
      <c r="BE59" s="97">
        <f>IF(AZ59=5,G59,0)</f>
        <v>0</v>
      </c>
      <c r="CA59" s="122">
        <v>1</v>
      </c>
      <c r="CB59" s="122">
        <v>1</v>
      </c>
      <c r="CZ59" s="97">
        <v>0</v>
      </c>
    </row>
    <row r="60" spans="1:104" ht="12.75">
      <c r="A60" s="116">
        <v>25</v>
      </c>
      <c r="B60" s="117" t="s">
        <v>157</v>
      </c>
      <c r="C60" s="118" t="s">
        <v>229</v>
      </c>
      <c r="D60" s="119" t="s">
        <v>136</v>
      </c>
      <c r="E60" s="120">
        <v>2</v>
      </c>
      <c r="F60" s="120"/>
      <c r="G60" s="121">
        <f>E60*F60</f>
        <v>0</v>
      </c>
      <c r="O60" s="115">
        <v>2</v>
      </c>
      <c r="AA60" s="97">
        <v>1</v>
      </c>
      <c r="AB60" s="97">
        <v>1</v>
      </c>
      <c r="AC60" s="97">
        <v>1</v>
      </c>
      <c r="AZ60" s="97">
        <v>1</v>
      </c>
      <c r="BA60" s="97">
        <f>IF(AZ60=1,G60,0)</f>
        <v>0</v>
      </c>
      <c r="BB60" s="97">
        <f>IF(AZ60=2,G60,0)</f>
        <v>0</v>
      </c>
      <c r="BC60" s="97">
        <f>IF(AZ60=3,G60,0)</f>
        <v>0</v>
      </c>
      <c r="BD60" s="97">
        <f>IF(AZ60=4,G60,0)</f>
        <v>0</v>
      </c>
      <c r="BE60" s="97">
        <f>IF(AZ60=5,G60,0)</f>
        <v>0</v>
      </c>
      <c r="CA60" s="122">
        <v>1</v>
      </c>
      <c r="CB60" s="122">
        <v>1</v>
      </c>
      <c r="CZ60" s="97">
        <v>1E-05</v>
      </c>
    </row>
    <row r="61" spans="1:15" ht="12.75">
      <c r="A61" s="123"/>
      <c r="B61" s="125"/>
      <c r="C61" s="238" t="s">
        <v>158</v>
      </c>
      <c r="D61" s="239"/>
      <c r="E61" s="126">
        <v>1</v>
      </c>
      <c r="F61" s="127"/>
      <c r="G61" s="128"/>
      <c r="M61" s="124" t="s">
        <v>158</v>
      </c>
      <c r="O61" s="115"/>
    </row>
    <row r="62" spans="1:15" ht="12.75">
      <c r="A62" s="123"/>
      <c r="B62" s="125"/>
      <c r="C62" s="238" t="s">
        <v>159</v>
      </c>
      <c r="D62" s="239"/>
      <c r="E62" s="126">
        <v>1</v>
      </c>
      <c r="F62" s="127"/>
      <c r="G62" s="128"/>
      <c r="M62" s="124" t="s">
        <v>159</v>
      </c>
      <c r="O62" s="115"/>
    </row>
    <row r="63" spans="1:104" ht="12.75">
      <c r="A63" s="116">
        <v>26</v>
      </c>
      <c r="B63" s="117" t="s">
        <v>160</v>
      </c>
      <c r="C63" s="118" t="s">
        <v>161</v>
      </c>
      <c r="D63" s="119" t="s">
        <v>156</v>
      </c>
      <c r="E63" s="120">
        <v>2</v>
      </c>
      <c r="F63" s="120"/>
      <c r="G63" s="121">
        <f>E63*F63</f>
        <v>0</v>
      </c>
      <c r="O63" s="115">
        <v>2</v>
      </c>
      <c r="AA63" s="97">
        <v>1</v>
      </c>
      <c r="AB63" s="97">
        <v>1</v>
      </c>
      <c r="AC63" s="97">
        <v>1</v>
      </c>
      <c r="AZ63" s="97">
        <v>1</v>
      </c>
      <c r="BA63" s="97">
        <f>IF(AZ63=1,G63,0)</f>
        <v>0</v>
      </c>
      <c r="BB63" s="97">
        <f>IF(AZ63=2,G63,0)</f>
        <v>0</v>
      </c>
      <c r="BC63" s="97">
        <f>IF(AZ63=3,G63,0)</f>
        <v>0</v>
      </c>
      <c r="BD63" s="97">
        <f>IF(AZ63=4,G63,0)</f>
        <v>0</v>
      </c>
      <c r="BE63" s="97">
        <f>IF(AZ63=5,G63,0)</f>
        <v>0</v>
      </c>
      <c r="CA63" s="122">
        <v>1</v>
      </c>
      <c r="CB63" s="122">
        <v>1</v>
      </c>
      <c r="CZ63" s="97">
        <v>0</v>
      </c>
    </row>
    <row r="64" spans="1:104" ht="12.75">
      <c r="A64" s="116">
        <v>27</v>
      </c>
      <c r="B64" s="117" t="s">
        <v>162</v>
      </c>
      <c r="C64" s="118" t="s">
        <v>163</v>
      </c>
      <c r="D64" s="119" t="s">
        <v>136</v>
      </c>
      <c r="E64" s="120">
        <v>2</v>
      </c>
      <c r="F64" s="120"/>
      <c r="G64" s="121">
        <f>E64*F64</f>
        <v>0</v>
      </c>
      <c r="O64" s="115">
        <v>2</v>
      </c>
      <c r="AA64" s="97">
        <v>1</v>
      </c>
      <c r="AB64" s="97">
        <v>0</v>
      </c>
      <c r="AC64" s="97">
        <v>0</v>
      </c>
      <c r="AZ64" s="97">
        <v>1</v>
      </c>
      <c r="BA64" s="97">
        <f>IF(AZ64=1,G64,0)</f>
        <v>0</v>
      </c>
      <c r="BB64" s="97">
        <f>IF(AZ64=2,G64,0)</f>
        <v>0</v>
      </c>
      <c r="BC64" s="97">
        <f>IF(AZ64=3,G64,0)</f>
        <v>0</v>
      </c>
      <c r="BD64" s="97">
        <f>IF(AZ64=4,G64,0)</f>
        <v>0</v>
      </c>
      <c r="BE64" s="97">
        <f>IF(AZ64=5,G64,0)</f>
        <v>0</v>
      </c>
      <c r="CA64" s="122">
        <v>1</v>
      </c>
      <c r="CB64" s="122">
        <v>0</v>
      </c>
      <c r="CZ64" s="97">
        <v>0</v>
      </c>
    </row>
    <row r="65" spans="1:104" ht="22.5">
      <c r="A65" s="116">
        <v>28</v>
      </c>
      <c r="B65" s="117" t="s">
        <v>164</v>
      </c>
      <c r="C65" s="118" t="s">
        <v>165</v>
      </c>
      <c r="D65" s="119" t="s">
        <v>136</v>
      </c>
      <c r="E65" s="120">
        <v>1</v>
      </c>
      <c r="F65" s="120"/>
      <c r="G65" s="121">
        <f>E65*F65</f>
        <v>0</v>
      </c>
      <c r="O65" s="115">
        <v>2</v>
      </c>
      <c r="AA65" s="97">
        <v>3</v>
      </c>
      <c r="AB65" s="97">
        <v>1</v>
      </c>
      <c r="AC65" s="97">
        <v>28611100</v>
      </c>
      <c r="AZ65" s="97">
        <v>1</v>
      </c>
      <c r="BA65" s="97">
        <f>IF(AZ65=1,G65,0)</f>
        <v>0</v>
      </c>
      <c r="BB65" s="97">
        <f>IF(AZ65=2,G65,0)</f>
        <v>0</v>
      </c>
      <c r="BC65" s="97">
        <f>IF(AZ65=3,G65,0)</f>
        <v>0</v>
      </c>
      <c r="BD65" s="97">
        <f>IF(AZ65=4,G65,0)</f>
        <v>0</v>
      </c>
      <c r="BE65" s="97">
        <f>IF(AZ65=5,G65,0)</f>
        <v>0</v>
      </c>
      <c r="CA65" s="122">
        <v>3</v>
      </c>
      <c r="CB65" s="122">
        <v>1</v>
      </c>
      <c r="CZ65" s="97">
        <v>0.0052</v>
      </c>
    </row>
    <row r="66" spans="1:104" ht="12.75">
      <c r="A66" s="116">
        <v>29</v>
      </c>
      <c r="B66" s="117" t="s">
        <v>166</v>
      </c>
      <c r="C66" s="118" t="s">
        <v>167</v>
      </c>
      <c r="D66" s="119" t="s">
        <v>136</v>
      </c>
      <c r="E66" s="120">
        <v>1</v>
      </c>
      <c r="F66" s="120"/>
      <c r="G66" s="121">
        <f>E66*F66</f>
        <v>0</v>
      </c>
      <c r="O66" s="115">
        <v>2</v>
      </c>
      <c r="AA66" s="97">
        <v>3</v>
      </c>
      <c r="AB66" s="97">
        <v>1</v>
      </c>
      <c r="AC66" s="97">
        <v>28650100</v>
      </c>
      <c r="AZ66" s="97">
        <v>1</v>
      </c>
      <c r="BA66" s="97">
        <f>IF(AZ66=1,G66,0)</f>
        <v>0</v>
      </c>
      <c r="BB66" s="97">
        <f>IF(AZ66=2,G66,0)</f>
        <v>0</v>
      </c>
      <c r="BC66" s="97">
        <f>IF(AZ66=3,G66,0)</f>
        <v>0</v>
      </c>
      <c r="BD66" s="97">
        <f>IF(AZ66=4,G66,0)</f>
        <v>0</v>
      </c>
      <c r="BE66" s="97">
        <f>IF(AZ66=5,G66,0)</f>
        <v>0</v>
      </c>
      <c r="CA66" s="122">
        <v>3</v>
      </c>
      <c r="CB66" s="122">
        <v>1</v>
      </c>
      <c r="CZ66" s="97">
        <v>0.0025</v>
      </c>
    </row>
    <row r="67" spans="1:104" ht="12.75">
      <c r="A67" s="116">
        <v>30</v>
      </c>
      <c r="B67" s="117" t="s">
        <v>168</v>
      </c>
      <c r="C67" s="118" t="s">
        <v>169</v>
      </c>
      <c r="D67" s="119" t="s">
        <v>136</v>
      </c>
      <c r="E67" s="120">
        <v>1</v>
      </c>
      <c r="F67" s="120"/>
      <c r="G67" s="121">
        <f>E67*F67</f>
        <v>0</v>
      </c>
      <c r="O67" s="115">
        <v>2</v>
      </c>
      <c r="AA67" s="97">
        <v>3</v>
      </c>
      <c r="AB67" s="97">
        <v>1</v>
      </c>
      <c r="AC67" s="97">
        <v>28650649</v>
      </c>
      <c r="AZ67" s="97">
        <v>1</v>
      </c>
      <c r="BA67" s="97">
        <f>IF(AZ67=1,G67,0)</f>
        <v>0</v>
      </c>
      <c r="BB67" s="97">
        <f>IF(AZ67=2,G67,0)</f>
        <v>0</v>
      </c>
      <c r="BC67" s="97">
        <f>IF(AZ67=3,G67,0)</f>
        <v>0</v>
      </c>
      <c r="BD67" s="97">
        <f>IF(AZ67=4,G67,0)</f>
        <v>0</v>
      </c>
      <c r="BE67" s="97">
        <f>IF(AZ67=5,G67,0)</f>
        <v>0</v>
      </c>
      <c r="CA67" s="122">
        <v>3</v>
      </c>
      <c r="CB67" s="122">
        <v>1</v>
      </c>
      <c r="CZ67" s="97">
        <v>0.00034</v>
      </c>
    </row>
    <row r="68" spans="1:57" ht="12.75">
      <c r="A68" s="129"/>
      <c r="B68" s="130" t="s">
        <v>74</v>
      </c>
      <c r="C68" s="131" t="str">
        <f>CONCATENATE(B58," ",C58)</f>
        <v>8 Trubní vedení</v>
      </c>
      <c r="D68" s="132"/>
      <c r="E68" s="133"/>
      <c r="F68" s="134"/>
      <c r="G68" s="135">
        <f>SUM(G58:G67)</f>
        <v>0</v>
      </c>
      <c r="O68" s="115">
        <v>4</v>
      </c>
      <c r="BA68" s="136">
        <f>SUM(BA58:BA67)</f>
        <v>0</v>
      </c>
      <c r="BB68" s="136">
        <f>SUM(BB58:BB67)</f>
        <v>0</v>
      </c>
      <c r="BC68" s="136">
        <f>SUM(BC58:BC67)</f>
        <v>0</v>
      </c>
      <c r="BD68" s="136">
        <f>SUM(BD58:BD67)</f>
        <v>0</v>
      </c>
      <c r="BE68" s="136">
        <f>SUM(BE58:BE67)</f>
        <v>0</v>
      </c>
    </row>
    <row r="69" spans="1:15" ht="18" customHeight="1">
      <c r="A69" s="108" t="s">
        <v>71</v>
      </c>
      <c r="B69" s="109" t="s">
        <v>170</v>
      </c>
      <c r="C69" s="110" t="s">
        <v>171</v>
      </c>
      <c r="D69" s="111"/>
      <c r="E69" s="112"/>
      <c r="F69" s="112"/>
      <c r="G69" s="113"/>
      <c r="H69" s="114"/>
      <c r="I69" s="114"/>
      <c r="O69" s="115">
        <v>1</v>
      </c>
    </row>
    <row r="70" spans="1:104" ht="12.75">
      <c r="A70" s="116">
        <v>31</v>
      </c>
      <c r="B70" s="117" t="s">
        <v>172</v>
      </c>
      <c r="C70" s="118" t="s">
        <v>173</v>
      </c>
      <c r="D70" s="119" t="s">
        <v>104</v>
      </c>
      <c r="E70" s="120">
        <v>2</v>
      </c>
      <c r="F70" s="120"/>
      <c r="G70" s="121">
        <f>E70*F70</f>
        <v>0</v>
      </c>
      <c r="O70" s="115">
        <v>2</v>
      </c>
      <c r="AA70" s="97">
        <v>1</v>
      </c>
      <c r="AB70" s="97">
        <v>1</v>
      </c>
      <c r="AC70" s="97">
        <v>1</v>
      </c>
      <c r="AZ70" s="97">
        <v>1</v>
      </c>
      <c r="BA70" s="97">
        <f>IF(AZ70=1,G70,0)</f>
        <v>0</v>
      </c>
      <c r="BB70" s="97">
        <f>IF(AZ70=2,G70,0)</f>
        <v>0</v>
      </c>
      <c r="BC70" s="97">
        <f>IF(AZ70=3,G70,0)</f>
        <v>0</v>
      </c>
      <c r="BD70" s="97">
        <f>IF(AZ70=4,G70,0)</f>
        <v>0</v>
      </c>
      <c r="BE70" s="97">
        <f>IF(AZ70=5,G70,0)</f>
        <v>0</v>
      </c>
      <c r="CA70" s="122">
        <v>1</v>
      </c>
      <c r="CB70" s="122">
        <v>1</v>
      </c>
      <c r="CZ70" s="97">
        <v>0</v>
      </c>
    </row>
    <row r="71" spans="1:15" ht="12.75">
      <c r="A71" s="123"/>
      <c r="B71" s="125"/>
      <c r="C71" s="238" t="s">
        <v>174</v>
      </c>
      <c r="D71" s="239"/>
      <c r="E71" s="126">
        <v>2</v>
      </c>
      <c r="F71" s="127"/>
      <c r="G71" s="128"/>
      <c r="M71" s="124" t="s">
        <v>174</v>
      </c>
      <c r="O71" s="115"/>
    </row>
    <row r="72" spans="1:104" ht="12.75">
      <c r="A72" s="116">
        <v>32</v>
      </c>
      <c r="B72" s="117" t="s">
        <v>175</v>
      </c>
      <c r="C72" s="118" t="s">
        <v>176</v>
      </c>
      <c r="D72" s="119" t="s">
        <v>78</v>
      </c>
      <c r="E72" s="120">
        <v>0.0636</v>
      </c>
      <c r="F72" s="120"/>
      <c r="G72" s="121">
        <f>E72*F72</f>
        <v>0</v>
      </c>
      <c r="O72" s="115">
        <v>2</v>
      </c>
      <c r="AA72" s="97">
        <v>1</v>
      </c>
      <c r="AB72" s="97">
        <v>1</v>
      </c>
      <c r="AC72" s="97">
        <v>1</v>
      </c>
      <c r="AZ72" s="97">
        <v>1</v>
      </c>
      <c r="BA72" s="97">
        <f>IF(AZ72=1,G72,0)</f>
        <v>0</v>
      </c>
      <c r="BB72" s="97">
        <f>IF(AZ72=2,G72,0)</f>
        <v>0</v>
      </c>
      <c r="BC72" s="97">
        <f>IF(AZ72=3,G72,0)</f>
        <v>0</v>
      </c>
      <c r="BD72" s="97">
        <f>IF(AZ72=4,G72,0)</f>
        <v>0</v>
      </c>
      <c r="BE72" s="97">
        <f>IF(AZ72=5,G72,0)</f>
        <v>0</v>
      </c>
      <c r="CA72" s="122">
        <v>1</v>
      </c>
      <c r="CB72" s="122">
        <v>1</v>
      </c>
      <c r="CZ72" s="97">
        <v>0</v>
      </c>
    </row>
    <row r="73" spans="1:15" ht="12.75">
      <c r="A73" s="123"/>
      <c r="B73" s="125"/>
      <c r="C73" s="238" t="s">
        <v>177</v>
      </c>
      <c r="D73" s="239"/>
      <c r="E73" s="126">
        <v>0.0636</v>
      </c>
      <c r="F73" s="127"/>
      <c r="G73" s="128"/>
      <c r="M73" s="124" t="s">
        <v>177</v>
      </c>
      <c r="O73" s="115"/>
    </row>
    <row r="74" spans="1:104" ht="12.75">
      <c r="A74" s="116">
        <v>33</v>
      </c>
      <c r="B74" s="117" t="s">
        <v>178</v>
      </c>
      <c r="C74" s="118" t="s">
        <v>179</v>
      </c>
      <c r="D74" s="119" t="s">
        <v>78</v>
      </c>
      <c r="E74" s="120">
        <v>3.8895</v>
      </c>
      <c r="F74" s="120"/>
      <c r="G74" s="121">
        <f>E74*F74</f>
        <v>0</v>
      </c>
      <c r="O74" s="115">
        <v>2</v>
      </c>
      <c r="AA74" s="97">
        <v>1</v>
      </c>
      <c r="AB74" s="97">
        <v>1</v>
      </c>
      <c r="AC74" s="97">
        <v>1</v>
      </c>
      <c r="AZ74" s="97">
        <v>1</v>
      </c>
      <c r="BA74" s="97">
        <f>IF(AZ74=1,G74,0)</f>
        <v>0</v>
      </c>
      <c r="BB74" s="97">
        <f>IF(AZ74=2,G74,0)</f>
        <v>0</v>
      </c>
      <c r="BC74" s="97">
        <f>IF(AZ74=3,G74,0)</f>
        <v>0</v>
      </c>
      <c r="BD74" s="97">
        <f>IF(AZ74=4,G74,0)</f>
        <v>0</v>
      </c>
      <c r="BE74" s="97">
        <f>IF(AZ74=5,G74,0)</f>
        <v>0</v>
      </c>
      <c r="CA74" s="122">
        <v>1</v>
      </c>
      <c r="CB74" s="122">
        <v>1</v>
      </c>
      <c r="CZ74" s="97">
        <v>0</v>
      </c>
    </row>
    <row r="75" spans="1:15" ht="12.75">
      <c r="A75" s="123"/>
      <c r="B75" s="125"/>
      <c r="C75" s="238" t="s">
        <v>180</v>
      </c>
      <c r="D75" s="239"/>
      <c r="E75" s="126">
        <v>0</v>
      </c>
      <c r="F75" s="127"/>
      <c r="G75" s="128"/>
      <c r="M75" s="124" t="s">
        <v>180</v>
      </c>
      <c r="O75" s="115"/>
    </row>
    <row r="76" spans="1:15" ht="12.75">
      <c r="A76" s="123"/>
      <c r="B76" s="125"/>
      <c r="C76" s="238" t="s">
        <v>181</v>
      </c>
      <c r="D76" s="239"/>
      <c r="E76" s="126">
        <v>0.3335</v>
      </c>
      <c r="F76" s="127"/>
      <c r="G76" s="128"/>
      <c r="M76" s="124" t="s">
        <v>181</v>
      </c>
      <c r="O76" s="115"/>
    </row>
    <row r="77" spans="1:15" ht="12.75">
      <c r="A77" s="123"/>
      <c r="B77" s="125"/>
      <c r="C77" s="238" t="s">
        <v>182</v>
      </c>
      <c r="D77" s="239"/>
      <c r="E77" s="126">
        <v>2.56</v>
      </c>
      <c r="F77" s="127"/>
      <c r="G77" s="128"/>
      <c r="M77" s="124" t="s">
        <v>182</v>
      </c>
      <c r="O77" s="115"/>
    </row>
    <row r="78" spans="1:15" ht="12.75">
      <c r="A78" s="123"/>
      <c r="B78" s="125"/>
      <c r="C78" s="238" t="s">
        <v>183</v>
      </c>
      <c r="D78" s="239"/>
      <c r="E78" s="126">
        <v>0.192</v>
      </c>
      <c r="F78" s="127"/>
      <c r="G78" s="128"/>
      <c r="M78" s="124" t="s">
        <v>183</v>
      </c>
      <c r="O78" s="115"/>
    </row>
    <row r="79" spans="1:15" ht="12.75">
      <c r="A79" s="123"/>
      <c r="B79" s="125"/>
      <c r="C79" s="238" t="s">
        <v>184</v>
      </c>
      <c r="D79" s="239"/>
      <c r="E79" s="126">
        <v>0.804</v>
      </c>
      <c r="F79" s="127"/>
      <c r="G79" s="128"/>
      <c r="M79" s="124" t="s">
        <v>184</v>
      </c>
      <c r="O79" s="115"/>
    </row>
    <row r="80" spans="1:104" ht="12.75">
      <c r="A80" s="116">
        <v>34</v>
      </c>
      <c r="B80" s="117" t="s">
        <v>185</v>
      </c>
      <c r="C80" s="118" t="s">
        <v>186</v>
      </c>
      <c r="D80" s="119" t="s">
        <v>156</v>
      </c>
      <c r="E80" s="120">
        <v>0.6</v>
      </c>
      <c r="F80" s="120"/>
      <c r="G80" s="121">
        <f>E80*F80</f>
        <v>0</v>
      </c>
      <c r="O80" s="115">
        <v>2</v>
      </c>
      <c r="AA80" s="97">
        <v>1</v>
      </c>
      <c r="AB80" s="97">
        <v>1</v>
      </c>
      <c r="AC80" s="97">
        <v>1</v>
      </c>
      <c r="AZ80" s="97">
        <v>1</v>
      </c>
      <c r="BA80" s="97">
        <f>IF(AZ80=1,G80,0)</f>
        <v>0</v>
      </c>
      <c r="BB80" s="97">
        <f>IF(AZ80=2,G80,0)</f>
        <v>0</v>
      </c>
      <c r="BC80" s="97">
        <f>IF(AZ80=3,G80,0)</f>
        <v>0</v>
      </c>
      <c r="BD80" s="97">
        <f>IF(AZ80=4,G80,0)</f>
        <v>0</v>
      </c>
      <c r="BE80" s="97">
        <f>IF(AZ80=5,G80,0)</f>
        <v>0</v>
      </c>
      <c r="CA80" s="122">
        <v>1</v>
      </c>
      <c r="CB80" s="122">
        <v>1</v>
      </c>
      <c r="CZ80" s="97">
        <v>0.00059</v>
      </c>
    </row>
    <row r="81" spans="1:104" ht="12.75">
      <c r="A81" s="116">
        <v>35</v>
      </c>
      <c r="B81" s="117" t="s">
        <v>187</v>
      </c>
      <c r="C81" s="118" t="s">
        <v>188</v>
      </c>
      <c r="D81" s="119" t="s">
        <v>156</v>
      </c>
      <c r="E81" s="120">
        <v>4</v>
      </c>
      <c r="F81" s="120"/>
      <c r="G81" s="121">
        <f>E81*F81</f>
        <v>0</v>
      </c>
      <c r="O81" s="115">
        <v>2</v>
      </c>
      <c r="AA81" s="97">
        <v>1</v>
      </c>
      <c r="AB81" s="97">
        <v>1</v>
      </c>
      <c r="AC81" s="97">
        <v>1</v>
      </c>
      <c r="AZ81" s="97">
        <v>1</v>
      </c>
      <c r="BA81" s="97">
        <f>IF(AZ81=1,G81,0)</f>
        <v>0</v>
      </c>
      <c r="BB81" s="97">
        <f>IF(AZ81=2,G81,0)</f>
        <v>0</v>
      </c>
      <c r="BC81" s="97">
        <f>IF(AZ81=3,G81,0)</f>
        <v>0</v>
      </c>
      <c r="BD81" s="97">
        <f>IF(AZ81=4,G81,0)</f>
        <v>0</v>
      </c>
      <c r="BE81" s="97">
        <f>IF(AZ81=5,G81,0)</f>
        <v>0</v>
      </c>
      <c r="CA81" s="122">
        <v>1</v>
      </c>
      <c r="CB81" s="122">
        <v>1</v>
      </c>
      <c r="CZ81" s="97">
        <v>0</v>
      </c>
    </row>
    <row r="82" spans="1:15" ht="12.75">
      <c r="A82" s="123"/>
      <c r="B82" s="125"/>
      <c r="C82" s="238" t="s">
        <v>189</v>
      </c>
      <c r="D82" s="239"/>
      <c r="E82" s="126">
        <v>4</v>
      </c>
      <c r="F82" s="127"/>
      <c r="G82" s="128"/>
      <c r="M82" s="124" t="s">
        <v>189</v>
      </c>
      <c r="O82" s="115"/>
    </row>
    <row r="83" spans="1:104" ht="12.75">
      <c r="A83" s="116">
        <v>36</v>
      </c>
      <c r="B83" s="117" t="s">
        <v>190</v>
      </c>
      <c r="C83" s="118" t="s">
        <v>191</v>
      </c>
      <c r="D83" s="119" t="s">
        <v>136</v>
      </c>
      <c r="E83" s="120">
        <v>1</v>
      </c>
      <c r="F83" s="120"/>
      <c r="G83" s="121">
        <f>E83*F83</f>
        <v>0</v>
      </c>
      <c r="O83" s="115">
        <v>2</v>
      </c>
      <c r="AA83" s="97">
        <v>1</v>
      </c>
      <c r="AB83" s="97">
        <v>1</v>
      </c>
      <c r="AC83" s="97">
        <v>1</v>
      </c>
      <c r="AZ83" s="97">
        <v>1</v>
      </c>
      <c r="BA83" s="97">
        <f>IF(AZ83=1,G83,0)</f>
        <v>0</v>
      </c>
      <c r="BB83" s="97">
        <f>IF(AZ83=2,G83,0)</f>
        <v>0</v>
      </c>
      <c r="BC83" s="97">
        <f>IF(AZ83=3,G83,0)</f>
        <v>0</v>
      </c>
      <c r="BD83" s="97">
        <f>IF(AZ83=4,G83,0)</f>
        <v>0</v>
      </c>
      <c r="BE83" s="97">
        <f>IF(AZ83=5,G83,0)</f>
        <v>0</v>
      </c>
      <c r="CA83" s="122">
        <v>1</v>
      </c>
      <c r="CB83" s="122">
        <v>1</v>
      </c>
      <c r="CZ83" s="97">
        <v>0</v>
      </c>
    </row>
    <row r="84" spans="1:104" ht="12.75">
      <c r="A84" s="116">
        <v>37</v>
      </c>
      <c r="B84" s="117" t="s">
        <v>192</v>
      </c>
      <c r="C84" s="118" t="s">
        <v>193</v>
      </c>
      <c r="D84" s="119" t="s">
        <v>136</v>
      </c>
      <c r="E84" s="120">
        <v>2</v>
      </c>
      <c r="F84" s="120"/>
      <c r="G84" s="121">
        <f>E84*F84</f>
        <v>0</v>
      </c>
      <c r="O84" s="115">
        <v>2</v>
      </c>
      <c r="AA84" s="97">
        <v>1</v>
      </c>
      <c r="AB84" s="97">
        <v>1</v>
      </c>
      <c r="AC84" s="97">
        <v>1</v>
      </c>
      <c r="AZ84" s="97">
        <v>1</v>
      </c>
      <c r="BA84" s="97">
        <f>IF(AZ84=1,G84,0)</f>
        <v>0</v>
      </c>
      <c r="BB84" s="97">
        <f>IF(AZ84=2,G84,0)</f>
        <v>0</v>
      </c>
      <c r="BC84" s="97">
        <f>IF(AZ84=3,G84,0)</f>
        <v>0</v>
      </c>
      <c r="BD84" s="97">
        <f>IF(AZ84=4,G84,0)</f>
        <v>0</v>
      </c>
      <c r="BE84" s="97">
        <f>IF(AZ84=5,G84,0)</f>
        <v>0</v>
      </c>
      <c r="CA84" s="122">
        <v>1</v>
      </c>
      <c r="CB84" s="122">
        <v>1</v>
      </c>
      <c r="CZ84" s="97">
        <v>0</v>
      </c>
    </row>
    <row r="85" spans="1:104" ht="12.75">
      <c r="A85" s="116">
        <v>38</v>
      </c>
      <c r="B85" s="117" t="s">
        <v>194</v>
      </c>
      <c r="C85" s="118" t="s">
        <v>195</v>
      </c>
      <c r="D85" s="119" t="s">
        <v>136</v>
      </c>
      <c r="E85" s="120">
        <v>2</v>
      </c>
      <c r="F85" s="120"/>
      <c r="G85" s="121">
        <f>E85*F85</f>
        <v>0</v>
      </c>
      <c r="O85" s="115">
        <v>2</v>
      </c>
      <c r="AA85" s="97">
        <v>1</v>
      </c>
      <c r="AB85" s="97">
        <v>1</v>
      </c>
      <c r="AC85" s="97">
        <v>1</v>
      </c>
      <c r="AZ85" s="97">
        <v>1</v>
      </c>
      <c r="BA85" s="97">
        <f>IF(AZ85=1,G85,0)</f>
        <v>0</v>
      </c>
      <c r="BB85" s="97">
        <f>IF(AZ85=2,G85,0)</f>
        <v>0</v>
      </c>
      <c r="BC85" s="97">
        <f>IF(AZ85=3,G85,0)</f>
        <v>0</v>
      </c>
      <c r="BD85" s="97">
        <f>IF(AZ85=4,G85,0)</f>
        <v>0</v>
      </c>
      <c r="BE85" s="97">
        <f>IF(AZ85=5,G85,0)</f>
        <v>0</v>
      </c>
      <c r="CA85" s="122">
        <v>1</v>
      </c>
      <c r="CB85" s="122">
        <v>1</v>
      </c>
      <c r="CZ85" s="97">
        <v>0</v>
      </c>
    </row>
    <row r="86" spans="1:104" ht="12.75">
      <c r="A86" s="116">
        <v>39</v>
      </c>
      <c r="B86" s="117" t="s">
        <v>196</v>
      </c>
      <c r="C86" s="118" t="s">
        <v>197</v>
      </c>
      <c r="D86" s="119" t="s">
        <v>136</v>
      </c>
      <c r="E86" s="120">
        <v>1</v>
      </c>
      <c r="F86" s="120"/>
      <c r="G86" s="121">
        <f>E86*F86</f>
        <v>0</v>
      </c>
      <c r="O86" s="115">
        <v>2</v>
      </c>
      <c r="AA86" s="97">
        <v>1</v>
      </c>
      <c r="AB86" s="97">
        <v>1</v>
      </c>
      <c r="AC86" s="97">
        <v>1</v>
      </c>
      <c r="AZ86" s="97">
        <v>1</v>
      </c>
      <c r="BA86" s="97">
        <f>IF(AZ86=1,G86,0)</f>
        <v>0</v>
      </c>
      <c r="BB86" s="97">
        <f>IF(AZ86=2,G86,0)</f>
        <v>0</v>
      </c>
      <c r="BC86" s="97">
        <f>IF(AZ86=3,G86,0)</f>
        <v>0</v>
      </c>
      <c r="BD86" s="97">
        <f>IF(AZ86=4,G86,0)</f>
        <v>0</v>
      </c>
      <c r="BE86" s="97">
        <f>IF(AZ86=5,G86,0)</f>
        <v>0</v>
      </c>
      <c r="CA86" s="122">
        <v>1</v>
      </c>
      <c r="CB86" s="122">
        <v>1</v>
      </c>
      <c r="CZ86" s="97">
        <v>0</v>
      </c>
    </row>
    <row r="87" spans="1:57" ht="12.75">
      <c r="A87" s="129"/>
      <c r="B87" s="130" t="s">
        <v>74</v>
      </c>
      <c r="C87" s="131" t="str">
        <f>CONCATENATE(B69," ",C69)</f>
        <v>96 Bourání konstrukcí</v>
      </c>
      <c r="D87" s="132"/>
      <c r="E87" s="133"/>
      <c r="F87" s="134"/>
      <c r="G87" s="135">
        <f>SUM(G69:G86)</f>
        <v>0</v>
      </c>
      <c r="O87" s="115">
        <v>4</v>
      </c>
      <c r="BA87" s="136">
        <f>SUM(BA69:BA86)</f>
        <v>0</v>
      </c>
      <c r="BB87" s="136">
        <f>SUM(BB69:BB86)</f>
        <v>0</v>
      </c>
      <c r="BC87" s="136">
        <f>SUM(BC69:BC86)</f>
        <v>0</v>
      </c>
      <c r="BD87" s="136">
        <f>SUM(BD69:BD86)</f>
        <v>0</v>
      </c>
      <c r="BE87" s="136">
        <f>SUM(BE69:BE86)</f>
        <v>0</v>
      </c>
    </row>
    <row r="88" spans="1:15" ht="18" customHeight="1">
      <c r="A88" s="108" t="s">
        <v>71</v>
      </c>
      <c r="B88" s="109" t="s">
        <v>198</v>
      </c>
      <c r="C88" s="110" t="s">
        <v>199</v>
      </c>
      <c r="D88" s="111"/>
      <c r="E88" s="112"/>
      <c r="F88" s="112"/>
      <c r="G88" s="113"/>
      <c r="H88" s="114"/>
      <c r="I88" s="114"/>
      <c r="O88" s="115">
        <v>1</v>
      </c>
    </row>
    <row r="89" spans="1:104" ht="12.75">
      <c r="A89" s="116">
        <v>40</v>
      </c>
      <c r="B89" s="117" t="s">
        <v>200</v>
      </c>
      <c r="C89" s="118" t="s">
        <v>201</v>
      </c>
      <c r="D89" s="119" t="s">
        <v>94</v>
      </c>
      <c r="E89" s="120">
        <v>21.862072568</v>
      </c>
      <c r="F89" s="120"/>
      <c r="G89" s="121">
        <f>E89*F89</f>
        <v>0</v>
      </c>
      <c r="O89" s="115">
        <v>2</v>
      </c>
      <c r="AA89" s="97">
        <v>7</v>
      </c>
      <c r="AB89" s="97">
        <v>1</v>
      </c>
      <c r="AC89" s="97">
        <v>2</v>
      </c>
      <c r="AZ89" s="97">
        <v>1</v>
      </c>
      <c r="BA89" s="97">
        <f>IF(AZ89=1,G89,0)</f>
        <v>0</v>
      </c>
      <c r="BB89" s="97">
        <f>IF(AZ89=2,G89,0)</f>
        <v>0</v>
      </c>
      <c r="BC89" s="97">
        <f>IF(AZ89=3,G89,0)</f>
        <v>0</v>
      </c>
      <c r="BD89" s="97">
        <f>IF(AZ89=4,G89,0)</f>
        <v>0</v>
      </c>
      <c r="BE89" s="97">
        <f>IF(AZ89=5,G89,0)</f>
        <v>0</v>
      </c>
      <c r="CA89" s="122">
        <v>7</v>
      </c>
      <c r="CB89" s="122">
        <v>1</v>
      </c>
      <c r="CZ89" s="97">
        <v>0</v>
      </c>
    </row>
    <row r="90" spans="1:57" ht="12.75">
      <c r="A90" s="129"/>
      <c r="B90" s="130" t="s">
        <v>74</v>
      </c>
      <c r="C90" s="131" t="str">
        <f>CONCATENATE(B88," ",C88)</f>
        <v>99 Staveništní přesun hmot</v>
      </c>
      <c r="D90" s="132"/>
      <c r="E90" s="133"/>
      <c r="F90" s="134"/>
      <c r="G90" s="135">
        <f>SUM(G88:G89)</f>
        <v>0</v>
      </c>
      <c r="O90" s="115">
        <v>4</v>
      </c>
      <c r="BA90" s="136">
        <f>SUM(BA88:BA89)</f>
        <v>0</v>
      </c>
      <c r="BB90" s="136">
        <f>SUM(BB88:BB89)</f>
        <v>0</v>
      </c>
      <c r="BC90" s="136">
        <f>SUM(BC88:BC89)</f>
        <v>0</v>
      </c>
      <c r="BD90" s="136">
        <f>SUM(BD88:BD89)</f>
        <v>0</v>
      </c>
      <c r="BE90" s="136">
        <f>SUM(BE88:BE89)</f>
        <v>0</v>
      </c>
    </row>
    <row r="91" spans="1:15" ht="18" customHeight="1">
      <c r="A91" s="108" t="s">
        <v>71</v>
      </c>
      <c r="B91" s="109" t="s">
        <v>202</v>
      </c>
      <c r="C91" s="110" t="s">
        <v>203</v>
      </c>
      <c r="D91" s="111"/>
      <c r="E91" s="112"/>
      <c r="F91" s="112"/>
      <c r="G91" s="113"/>
      <c r="H91" s="114"/>
      <c r="I91" s="114"/>
      <c r="O91" s="115">
        <v>1</v>
      </c>
    </row>
    <row r="92" spans="1:104" ht="12.75">
      <c r="A92" s="116">
        <v>41</v>
      </c>
      <c r="B92" s="117" t="s">
        <v>204</v>
      </c>
      <c r="C92" s="118" t="s">
        <v>205</v>
      </c>
      <c r="D92" s="119" t="s">
        <v>94</v>
      </c>
      <c r="E92" s="120">
        <v>0.552</v>
      </c>
      <c r="F92" s="120"/>
      <c r="G92" s="121">
        <f>E92*F92</f>
        <v>0</v>
      </c>
      <c r="O92" s="115">
        <v>2</v>
      </c>
      <c r="AA92" s="97">
        <v>1</v>
      </c>
      <c r="AB92" s="97">
        <v>10</v>
      </c>
      <c r="AC92" s="97">
        <v>10</v>
      </c>
      <c r="AZ92" s="97">
        <v>1</v>
      </c>
      <c r="BA92" s="97">
        <f>IF(AZ92=1,G92,0)</f>
        <v>0</v>
      </c>
      <c r="BB92" s="97">
        <f>IF(AZ92=2,G92,0)</f>
        <v>0</v>
      </c>
      <c r="BC92" s="97">
        <f>IF(AZ92=3,G92,0)</f>
        <v>0</v>
      </c>
      <c r="BD92" s="97">
        <f>IF(AZ92=4,G92,0)</f>
        <v>0</v>
      </c>
      <c r="BE92" s="97">
        <f>IF(AZ92=5,G92,0)</f>
        <v>0</v>
      </c>
      <c r="CA92" s="122">
        <v>1</v>
      </c>
      <c r="CB92" s="122">
        <v>10</v>
      </c>
      <c r="CZ92" s="97">
        <v>0</v>
      </c>
    </row>
    <row r="93" spans="1:15" ht="12.75">
      <c r="A93" s="123"/>
      <c r="B93" s="125"/>
      <c r="C93" s="238" t="s">
        <v>206</v>
      </c>
      <c r="D93" s="239"/>
      <c r="E93" s="126">
        <v>0.276</v>
      </c>
      <c r="F93" s="127"/>
      <c r="G93" s="128"/>
      <c r="M93" s="124" t="s">
        <v>206</v>
      </c>
      <c r="O93" s="115"/>
    </row>
    <row r="94" spans="1:15" ht="12.75">
      <c r="A94" s="123"/>
      <c r="B94" s="125"/>
      <c r="C94" s="238" t="s">
        <v>207</v>
      </c>
      <c r="D94" s="239"/>
      <c r="E94" s="126">
        <v>0.276</v>
      </c>
      <c r="F94" s="127"/>
      <c r="G94" s="128"/>
      <c r="M94" s="124" t="s">
        <v>207</v>
      </c>
      <c r="O94" s="115"/>
    </row>
    <row r="95" spans="1:104" ht="12.75">
      <c r="A95" s="116">
        <v>42</v>
      </c>
      <c r="B95" s="117" t="s">
        <v>208</v>
      </c>
      <c r="C95" s="118" t="s">
        <v>209</v>
      </c>
      <c r="D95" s="119" t="s">
        <v>94</v>
      </c>
      <c r="E95" s="120">
        <v>9.652</v>
      </c>
      <c r="F95" s="120"/>
      <c r="G95" s="121">
        <f>E95*F95</f>
        <v>0</v>
      </c>
      <c r="O95" s="115">
        <v>2</v>
      </c>
      <c r="AA95" s="97">
        <v>8</v>
      </c>
      <c r="AB95" s="97">
        <v>0</v>
      </c>
      <c r="AC95" s="97">
        <v>3</v>
      </c>
      <c r="AZ95" s="97">
        <v>1</v>
      </c>
      <c r="BA95" s="97">
        <f>IF(AZ95=1,G95,0)</f>
        <v>0</v>
      </c>
      <c r="BB95" s="97">
        <f>IF(AZ95=2,G95,0)</f>
        <v>0</v>
      </c>
      <c r="BC95" s="97">
        <f>IF(AZ95=3,G95,0)</f>
        <v>0</v>
      </c>
      <c r="BD95" s="97">
        <f>IF(AZ95=4,G95,0)</f>
        <v>0</v>
      </c>
      <c r="BE95" s="97">
        <f>IF(AZ95=5,G95,0)</f>
        <v>0</v>
      </c>
      <c r="CA95" s="122">
        <v>8</v>
      </c>
      <c r="CB95" s="122">
        <v>0</v>
      </c>
      <c r="CZ95" s="97">
        <v>0</v>
      </c>
    </row>
    <row r="96" spans="1:104" ht="12.75">
      <c r="A96" s="116">
        <v>43</v>
      </c>
      <c r="B96" s="117" t="s">
        <v>210</v>
      </c>
      <c r="C96" s="118" t="s">
        <v>211</v>
      </c>
      <c r="D96" s="119" t="s">
        <v>94</v>
      </c>
      <c r="E96" s="120">
        <v>86.868</v>
      </c>
      <c r="F96" s="120"/>
      <c r="G96" s="121">
        <f>E96*F96</f>
        <v>0</v>
      </c>
      <c r="O96" s="115">
        <v>2</v>
      </c>
      <c r="AA96" s="97">
        <v>8</v>
      </c>
      <c r="AB96" s="97">
        <v>0</v>
      </c>
      <c r="AC96" s="97">
        <v>3</v>
      </c>
      <c r="AZ96" s="97">
        <v>1</v>
      </c>
      <c r="BA96" s="97">
        <f>IF(AZ96=1,G96,0)</f>
        <v>0</v>
      </c>
      <c r="BB96" s="97">
        <f>IF(AZ96=2,G96,0)</f>
        <v>0</v>
      </c>
      <c r="BC96" s="97">
        <f>IF(AZ96=3,G96,0)</f>
        <v>0</v>
      </c>
      <c r="BD96" s="97">
        <f>IF(AZ96=4,G96,0)</f>
        <v>0</v>
      </c>
      <c r="BE96" s="97">
        <f>IF(AZ96=5,G96,0)</f>
        <v>0</v>
      </c>
      <c r="CA96" s="122">
        <v>8</v>
      </c>
      <c r="CB96" s="122">
        <v>0</v>
      </c>
      <c r="CZ96" s="97">
        <v>0</v>
      </c>
    </row>
    <row r="97" spans="1:104" ht="12.75">
      <c r="A97" s="116">
        <v>44</v>
      </c>
      <c r="B97" s="117" t="s">
        <v>212</v>
      </c>
      <c r="C97" s="118" t="s">
        <v>213</v>
      </c>
      <c r="D97" s="119" t="s">
        <v>94</v>
      </c>
      <c r="E97" s="120">
        <v>9.652</v>
      </c>
      <c r="F97" s="120"/>
      <c r="G97" s="121">
        <f>E97*F97</f>
        <v>0</v>
      </c>
      <c r="O97" s="115">
        <v>2</v>
      </c>
      <c r="AA97" s="97">
        <v>8</v>
      </c>
      <c r="AB97" s="97">
        <v>0</v>
      </c>
      <c r="AC97" s="97">
        <v>3</v>
      </c>
      <c r="AZ97" s="97">
        <v>1</v>
      </c>
      <c r="BA97" s="97">
        <f>IF(AZ97=1,G97,0)</f>
        <v>0</v>
      </c>
      <c r="BB97" s="97">
        <f>IF(AZ97=2,G97,0)</f>
        <v>0</v>
      </c>
      <c r="BC97" s="97">
        <f>IF(AZ97=3,G97,0)</f>
        <v>0</v>
      </c>
      <c r="BD97" s="97">
        <f>IF(AZ97=4,G97,0)</f>
        <v>0</v>
      </c>
      <c r="BE97" s="97">
        <f>IF(AZ97=5,G97,0)</f>
        <v>0</v>
      </c>
      <c r="CA97" s="122">
        <v>8</v>
      </c>
      <c r="CB97" s="122">
        <v>0</v>
      </c>
      <c r="CZ97" s="97">
        <v>0</v>
      </c>
    </row>
    <row r="98" spans="1:104" ht="12.75">
      <c r="A98" s="116">
        <v>45</v>
      </c>
      <c r="B98" s="117" t="s">
        <v>214</v>
      </c>
      <c r="C98" s="118" t="s">
        <v>215</v>
      </c>
      <c r="D98" s="119" t="s">
        <v>94</v>
      </c>
      <c r="E98" s="120">
        <v>19.304</v>
      </c>
      <c r="F98" s="120"/>
      <c r="G98" s="121">
        <f>E98*F98</f>
        <v>0</v>
      </c>
      <c r="O98" s="115">
        <v>2</v>
      </c>
      <c r="AA98" s="97">
        <v>8</v>
      </c>
      <c r="AB98" s="97">
        <v>0</v>
      </c>
      <c r="AC98" s="97">
        <v>3</v>
      </c>
      <c r="AZ98" s="97">
        <v>1</v>
      </c>
      <c r="BA98" s="97">
        <f>IF(AZ98=1,G98,0)</f>
        <v>0</v>
      </c>
      <c r="BB98" s="97">
        <f>IF(AZ98=2,G98,0)</f>
        <v>0</v>
      </c>
      <c r="BC98" s="97">
        <f>IF(AZ98=3,G98,0)</f>
        <v>0</v>
      </c>
      <c r="BD98" s="97">
        <f>IF(AZ98=4,G98,0)</f>
        <v>0</v>
      </c>
      <c r="BE98" s="97">
        <f>IF(AZ98=5,G98,0)</f>
        <v>0</v>
      </c>
      <c r="CA98" s="122">
        <v>8</v>
      </c>
      <c r="CB98" s="122">
        <v>0</v>
      </c>
      <c r="CZ98" s="97">
        <v>0</v>
      </c>
    </row>
    <row r="99" spans="1:104" ht="12.75">
      <c r="A99" s="116">
        <v>46</v>
      </c>
      <c r="B99" s="117" t="s">
        <v>216</v>
      </c>
      <c r="C99" s="118" t="s">
        <v>217</v>
      </c>
      <c r="D99" s="119" t="s">
        <v>94</v>
      </c>
      <c r="E99" s="120">
        <v>9.652</v>
      </c>
      <c r="F99" s="120"/>
      <c r="G99" s="121">
        <f>E99*F99</f>
        <v>0</v>
      </c>
      <c r="O99" s="115">
        <v>2</v>
      </c>
      <c r="AA99" s="97">
        <v>8</v>
      </c>
      <c r="AB99" s="97">
        <v>0</v>
      </c>
      <c r="AC99" s="97">
        <v>3</v>
      </c>
      <c r="AZ99" s="97">
        <v>1</v>
      </c>
      <c r="BA99" s="97">
        <f>IF(AZ99=1,G99,0)</f>
        <v>0</v>
      </c>
      <c r="BB99" s="97">
        <f>IF(AZ99=2,G99,0)</f>
        <v>0</v>
      </c>
      <c r="BC99" s="97">
        <f>IF(AZ99=3,G99,0)</f>
        <v>0</v>
      </c>
      <c r="BD99" s="97">
        <f>IF(AZ99=4,G99,0)</f>
        <v>0</v>
      </c>
      <c r="BE99" s="97">
        <f>IF(AZ99=5,G99,0)</f>
        <v>0</v>
      </c>
      <c r="CA99" s="122">
        <v>8</v>
      </c>
      <c r="CB99" s="122">
        <v>0</v>
      </c>
      <c r="CZ99" s="97">
        <v>0</v>
      </c>
    </row>
    <row r="100" spans="1:57" ht="12.75">
      <c r="A100" s="129"/>
      <c r="B100" s="130" t="s">
        <v>74</v>
      </c>
      <c r="C100" s="131" t="str">
        <f>CONCATENATE(B91," ",C91)</f>
        <v>D96 Přesuny suti a vybouraných hmot</v>
      </c>
      <c r="D100" s="132"/>
      <c r="E100" s="133"/>
      <c r="F100" s="134"/>
      <c r="G100" s="135">
        <f>SUM(G91:G99)</f>
        <v>0</v>
      </c>
      <c r="O100" s="115">
        <v>4</v>
      </c>
      <c r="BA100" s="136">
        <f>SUM(BA91:BA99)</f>
        <v>0</v>
      </c>
      <c r="BB100" s="136">
        <f>SUM(BB91:BB99)</f>
        <v>0</v>
      </c>
      <c r="BC100" s="136">
        <f>SUM(BC91:BC99)</f>
        <v>0</v>
      </c>
      <c r="BD100" s="136">
        <f>SUM(BD91:BD99)</f>
        <v>0</v>
      </c>
      <c r="BE100" s="136">
        <f>SUM(BE91:BE99)</f>
        <v>0</v>
      </c>
    </row>
    <row r="101" ht="12.75">
      <c r="E101" s="97"/>
    </row>
    <row r="102" ht="12.75">
      <c r="E102" s="97"/>
    </row>
    <row r="103" ht="12.75">
      <c r="E103" s="97"/>
    </row>
    <row r="104" ht="12.75">
      <c r="E104" s="97"/>
    </row>
    <row r="105" ht="12.75">
      <c r="E105" s="97"/>
    </row>
    <row r="106" ht="12.75">
      <c r="E106" s="97"/>
    </row>
    <row r="107" ht="12.75">
      <c r="E107" s="97"/>
    </row>
    <row r="108" ht="12.75">
      <c r="E108" s="97"/>
    </row>
    <row r="109" ht="12.75">
      <c r="E109" s="97"/>
    </row>
    <row r="110" ht="12.75">
      <c r="E110" s="97"/>
    </row>
    <row r="111" ht="12.75">
      <c r="E111" s="97"/>
    </row>
    <row r="112" ht="12.75">
      <c r="E112" s="97"/>
    </row>
    <row r="113" ht="12.75">
      <c r="E113" s="97"/>
    </row>
    <row r="114" ht="12.75">
      <c r="E114" s="97"/>
    </row>
    <row r="115" ht="12.75">
      <c r="E115" s="97"/>
    </row>
    <row r="116" ht="12.75">
      <c r="E116" s="97"/>
    </row>
    <row r="117" ht="12.75">
      <c r="E117" s="97"/>
    </row>
    <row r="118" ht="12.75">
      <c r="E118" s="97"/>
    </row>
    <row r="119" ht="12.75">
      <c r="E119" s="97"/>
    </row>
    <row r="120" ht="12.75">
      <c r="E120" s="97"/>
    </row>
    <row r="121" ht="12.75">
      <c r="E121" s="97"/>
    </row>
    <row r="122" ht="12.75">
      <c r="E122" s="97"/>
    </row>
    <row r="123" ht="12.75">
      <c r="E123" s="97"/>
    </row>
    <row r="124" spans="1:7" ht="12.75">
      <c r="A124" s="137"/>
      <c r="B124" s="137"/>
      <c r="C124" s="137"/>
      <c r="D124" s="137"/>
      <c r="E124" s="137"/>
      <c r="F124" s="137"/>
      <c r="G124" s="137"/>
    </row>
    <row r="125" spans="1:7" ht="12.75">
      <c r="A125" s="137"/>
      <c r="B125" s="137"/>
      <c r="C125" s="137"/>
      <c r="D125" s="137"/>
      <c r="E125" s="137"/>
      <c r="F125" s="137"/>
      <c r="G125" s="137"/>
    </row>
    <row r="126" spans="1:7" ht="12.75">
      <c r="A126" s="137"/>
      <c r="B126" s="137"/>
      <c r="C126" s="137"/>
      <c r="D126" s="137"/>
      <c r="E126" s="137"/>
      <c r="F126" s="137"/>
      <c r="G126" s="137"/>
    </row>
    <row r="127" spans="1:7" ht="12.75">
      <c r="A127" s="137"/>
      <c r="B127" s="137"/>
      <c r="C127" s="137"/>
      <c r="D127" s="137"/>
      <c r="E127" s="137"/>
      <c r="F127" s="137"/>
      <c r="G127" s="137"/>
    </row>
    <row r="128" ht="12.75">
      <c r="E128" s="97"/>
    </row>
    <row r="129" ht="12.75">
      <c r="E129" s="97"/>
    </row>
    <row r="130" ht="12.75">
      <c r="E130" s="97"/>
    </row>
    <row r="131" ht="12.75">
      <c r="E131" s="97"/>
    </row>
    <row r="132" ht="12.75">
      <c r="E132" s="97"/>
    </row>
    <row r="133" ht="12.75">
      <c r="E133" s="97"/>
    </row>
    <row r="134" ht="12.75">
      <c r="E134" s="97"/>
    </row>
    <row r="135" ht="12.75">
      <c r="E135" s="97"/>
    </row>
    <row r="136" ht="12.75">
      <c r="E136" s="97"/>
    </row>
    <row r="137" ht="12.75">
      <c r="E137" s="97"/>
    </row>
    <row r="138" ht="12.75">
      <c r="E138" s="97"/>
    </row>
    <row r="139" ht="12.75">
      <c r="E139" s="97"/>
    </row>
    <row r="140" ht="12.75">
      <c r="E140" s="97"/>
    </row>
    <row r="141" ht="12.75">
      <c r="E141" s="97"/>
    </row>
    <row r="142" ht="12.75">
      <c r="E142" s="97"/>
    </row>
    <row r="143" ht="12.75">
      <c r="E143" s="97"/>
    </row>
    <row r="144" ht="12.75">
      <c r="E144" s="97"/>
    </row>
    <row r="145" ht="12.75">
      <c r="E145" s="97"/>
    </row>
    <row r="146" ht="12.75">
      <c r="E146" s="97"/>
    </row>
    <row r="147" ht="12.75">
      <c r="E147" s="97"/>
    </row>
    <row r="148" ht="12.75">
      <c r="E148" s="97"/>
    </row>
    <row r="149" ht="12.75">
      <c r="E149" s="97"/>
    </row>
    <row r="150" ht="12.75">
      <c r="E150" s="97"/>
    </row>
    <row r="151" ht="12.75">
      <c r="E151" s="97"/>
    </row>
    <row r="152" ht="12.75">
      <c r="E152" s="97"/>
    </row>
    <row r="153" ht="12.75">
      <c r="E153" s="97"/>
    </row>
    <row r="154" ht="12.75">
      <c r="E154" s="97"/>
    </row>
    <row r="155" ht="12.75">
      <c r="E155" s="97"/>
    </row>
    <row r="156" ht="12.75">
      <c r="E156" s="97"/>
    </row>
    <row r="157" ht="12.75">
      <c r="E157" s="97"/>
    </row>
    <row r="158" ht="12.75">
      <c r="E158" s="97"/>
    </row>
    <row r="159" spans="1:2" ht="12.75">
      <c r="A159" s="138"/>
      <c r="B159" s="138"/>
    </row>
    <row r="160" spans="1:7" ht="12.75">
      <c r="A160" s="137"/>
      <c r="B160" s="137"/>
      <c r="C160" s="140"/>
      <c r="D160" s="140"/>
      <c r="E160" s="141"/>
      <c r="F160" s="140"/>
      <c r="G160" s="142"/>
    </row>
    <row r="161" spans="1:7" ht="12.75">
      <c r="A161" s="143"/>
      <c r="B161" s="143"/>
      <c r="C161" s="137"/>
      <c r="D161" s="137"/>
      <c r="E161" s="144"/>
      <c r="F161" s="137"/>
      <c r="G161" s="137"/>
    </row>
    <row r="162" spans="1:7" ht="12.75">
      <c r="A162" s="137"/>
      <c r="B162" s="137"/>
      <c r="C162" s="137"/>
      <c r="D162" s="137"/>
      <c r="E162" s="144"/>
      <c r="F162" s="137"/>
      <c r="G162" s="137"/>
    </row>
    <row r="163" spans="1:7" ht="12.75">
      <c r="A163" s="137"/>
      <c r="B163" s="137"/>
      <c r="C163" s="137"/>
      <c r="D163" s="137"/>
      <c r="E163" s="144"/>
      <c r="F163" s="137"/>
      <c r="G163" s="137"/>
    </row>
    <row r="164" spans="1:7" ht="12.75">
      <c r="A164" s="137"/>
      <c r="B164" s="137"/>
      <c r="C164" s="137"/>
      <c r="D164" s="137"/>
      <c r="E164" s="144"/>
      <c r="F164" s="137"/>
      <c r="G164" s="137"/>
    </row>
    <row r="165" spans="1:7" ht="12.75">
      <c r="A165" s="137"/>
      <c r="B165" s="137"/>
      <c r="C165" s="137"/>
      <c r="D165" s="137"/>
      <c r="E165" s="144"/>
      <c r="F165" s="137"/>
      <c r="G165" s="137"/>
    </row>
    <row r="166" spans="1:7" ht="12.75">
      <c r="A166" s="137"/>
      <c r="B166" s="137"/>
      <c r="C166" s="137"/>
      <c r="D166" s="137"/>
      <c r="E166" s="144"/>
      <c r="F166" s="137"/>
      <c r="G166" s="137"/>
    </row>
    <row r="167" spans="1:7" ht="12.75">
      <c r="A167" s="137"/>
      <c r="B167" s="137"/>
      <c r="C167" s="137"/>
      <c r="D167" s="137"/>
      <c r="E167" s="144"/>
      <c r="F167" s="137"/>
      <c r="G167" s="137"/>
    </row>
    <row r="168" spans="1:7" ht="12.75">
      <c r="A168" s="137"/>
      <c r="B168" s="137"/>
      <c r="C168" s="137"/>
      <c r="D168" s="137"/>
      <c r="E168" s="144"/>
      <c r="F168" s="137"/>
      <c r="G168" s="137"/>
    </row>
    <row r="169" spans="1:7" ht="12.75">
      <c r="A169" s="137"/>
      <c r="B169" s="137"/>
      <c r="C169" s="137"/>
      <c r="D169" s="137"/>
      <c r="E169" s="144"/>
      <c r="F169" s="137"/>
      <c r="G169" s="137"/>
    </row>
    <row r="170" spans="1:7" ht="12.75">
      <c r="A170" s="137"/>
      <c r="B170" s="137"/>
      <c r="C170" s="137"/>
      <c r="D170" s="137"/>
      <c r="E170" s="144"/>
      <c r="F170" s="137"/>
      <c r="G170" s="137"/>
    </row>
    <row r="171" spans="1:7" ht="12.75">
      <c r="A171" s="137"/>
      <c r="B171" s="137"/>
      <c r="C171" s="137"/>
      <c r="D171" s="137"/>
      <c r="E171" s="144"/>
      <c r="F171" s="137"/>
      <c r="G171" s="137"/>
    </row>
    <row r="172" spans="1:7" ht="12.75">
      <c r="A172" s="137"/>
      <c r="B172" s="137"/>
      <c r="C172" s="137"/>
      <c r="D172" s="137"/>
      <c r="E172" s="144"/>
      <c r="F172" s="137"/>
      <c r="G172" s="137"/>
    </row>
    <row r="173" spans="1:7" ht="12.75">
      <c r="A173" s="137"/>
      <c r="B173" s="137"/>
      <c r="C173" s="137"/>
      <c r="D173" s="137"/>
      <c r="E173" s="144"/>
      <c r="F173" s="137"/>
      <c r="G173" s="137"/>
    </row>
  </sheetData>
  <sheetProtection/>
  <mergeCells count="35">
    <mergeCell ref="C93:D93"/>
    <mergeCell ref="C94:D94"/>
    <mergeCell ref="C77:D77"/>
    <mergeCell ref="C78:D78"/>
    <mergeCell ref="C79:D79"/>
    <mergeCell ref="C82:D82"/>
    <mergeCell ref="C61:D61"/>
    <mergeCell ref="C62:D62"/>
    <mergeCell ref="C71:D71"/>
    <mergeCell ref="C73:D73"/>
    <mergeCell ref="C75:D75"/>
    <mergeCell ref="C76:D76"/>
    <mergeCell ref="C51:D51"/>
    <mergeCell ref="C54:D54"/>
    <mergeCell ref="C56:D56"/>
    <mergeCell ref="C28:D28"/>
    <mergeCell ref="C30:D30"/>
    <mergeCell ref="C38:D38"/>
    <mergeCell ref="C40:D40"/>
    <mergeCell ref="C43:D43"/>
    <mergeCell ref="C19:D19"/>
    <mergeCell ref="C21:D21"/>
    <mergeCell ref="C22:D22"/>
    <mergeCell ref="C23:D23"/>
    <mergeCell ref="C24:D24"/>
    <mergeCell ref="C26:D26"/>
    <mergeCell ref="C12:D12"/>
    <mergeCell ref="C15:D15"/>
    <mergeCell ref="A1:G1"/>
    <mergeCell ref="A3:B3"/>
    <mergeCell ref="A4:B4"/>
    <mergeCell ref="E4:G4"/>
    <mergeCell ref="C9:D9"/>
    <mergeCell ref="C11:D11"/>
    <mergeCell ref="E3:F3"/>
  </mergeCells>
  <printOptions/>
  <pageMargins left="0.5905511811023623" right="0.36" top="0.45" bottom="0.92" header="0.1968503937007874" footer="0.4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JS</cp:lastModifiedBy>
  <cp:lastPrinted>2014-05-19T07:53:20Z</cp:lastPrinted>
  <dcterms:created xsi:type="dcterms:W3CDTF">2014-05-16T15:29:05Z</dcterms:created>
  <dcterms:modified xsi:type="dcterms:W3CDTF">2014-05-19T07:53:33Z</dcterms:modified>
  <cp:category/>
  <cp:version/>
  <cp:contentType/>
  <cp:contentStatus/>
</cp:coreProperties>
</file>