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0" windowWidth="11955" windowHeight="14715" activeTab="1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'Položky'!$A$1:$G$191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<sst xmlns="http://schemas.openxmlformats.org/spreadsheetml/2006/main" count="577" uniqueCount="377">
  <si>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</si>
  <si>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</si>
  <si>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</si>
  <si>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</si>
  <si>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</si>
  <si>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</si>
  <si>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</si>
  <si>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</si>
  <si>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</si>
  <si>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</si>
  <si>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</si>
  <si>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</si>
  <si>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</si>
  <si>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</si>
  <si>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</si>
  <si>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</si>
  <si>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</si>
  <si>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</si>
  <si>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</si>
  <si>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</si>
  <si>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</si>
  <si>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</si>
  <si>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</si>
  <si>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</si>
  <si>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</si>
  <si>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</si>
  <si>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</si>
  <si>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</si>
  <si>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</si>
  <si>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</si>
  <si>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</si>
  <si>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</si>
  <si>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</si>
  <si>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</si>
  <si>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</si>
  <si>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</si>
  <si>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</si>
  <si>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</si>
  <si>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</si>
  <si>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</si>
  <si>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</si>
  <si>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</si>
  <si>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</si>
  <si>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</si>
  <si>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</si>
  <si>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</si>
  <si>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</si>
  <si>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</si>
  <si>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</si>
  <si>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</si>
  <si>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</si>
  <si>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</si>
  <si>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</si>
  <si>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</si>
  <si>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</si>
  <si>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</si>
  <si>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</si>
  <si>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</si>
  <si>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</si>
  <si>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</si>
  <si>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</si>
  <si>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</si>
  <si>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</si>
  <si>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</si>
  <si>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</si>
  <si>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</si>
  <si>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</si>
  <si>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</si>
  <si>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</si>
  <si>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</si>
  <si>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</si>
  <si>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</si>
  <si>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</si>
  <si>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</si>
  <si>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</si>
  <si>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Vodovodní přípojka pro hřiště</t>
  </si>
  <si>
    <t>119001421R00</t>
  </si>
  <si>
    <t xml:space="preserve">Dočasné zajištění kabelů - do počtu 3 kabelů </t>
  </si>
  <si>
    <t>m</t>
  </si>
  <si>
    <t>0,8*4+0,6</t>
  </si>
  <si>
    <t>121101101R00</t>
  </si>
  <si>
    <t xml:space="preserve">Sejmutí ornice s přemístěním do 50 m </t>
  </si>
  <si>
    <t>m3</t>
  </si>
  <si>
    <t>(9,0*1,5+6,0*1,5)*0,10</t>
  </si>
  <si>
    <t>130001101R00</t>
  </si>
  <si>
    <t xml:space="preserve">Příplatek za ztížené hloubení v blízkosti vedení </t>
  </si>
  <si>
    <t>1,0*0,8*1,6*4+1,0*0,6*0,85</t>
  </si>
  <si>
    <t>132201101R00</t>
  </si>
  <si>
    <t xml:space="preserve">Hloubení rýh šířky do 60 cm v hor.3 do 100 m3 </t>
  </si>
  <si>
    <t>Začátek provozního součtu</t>
  </si>
  <si>
    <t>drenáž od šachty:2,0*0,5*1,0</t>
  </si>
  <si>
    <t>liniová vpust:1,3*0,45*0,5</t>
  </si>
  <si>
    <t>kanalizační přípojka:6,5*0,6*0,85</t>
  </si>
  <si>
    <t>Konec provozního součtu</t>
  </si>
  <si>
    <t>80%:4,61*0,8</t>
  </si>
  <si>
    <t>132201109R00</t>
  </si>
  <si>
    <t xml:space="preserve">Příplatek za lepivost - hloubení rýh 60 cm v hor.3 </t>
  </si>
  <si>
    <t>132201201R00</t>
  </si>
  <si>
    <t xml:space="preserve">Hloubení rýh šířky do 200 cm v hor.3 do 100 m3 </t>
  </si>
  <si>
    <t>vodovodní přípojka:20,0*0,8*1,6</t>
  </si>
  <si>
    <t>vodoměrná šachta:2,0*2,0*2,0</t>
  </si>
  <si>
    <t>odvodnění šachty:2,0*0,8*1,35</t>
  </si>
  <si>
    <t>80%:35,76*0,8</t>
  </si>
  <si>
    <t>132201209R00</t>
  </si>
  <si>
    <t xml:space="preserve">Příplatek za lepivost - hloubení rýh 200cm v hor.3 </t>
  </si>
  <si>
    <t>132301101R00</t>
  </si>
  <si>
    <t xml:space="preserve">Hloubení rýh šířky do 60 cm v hor.4 do 100 m3 </t>
  </si>
  <si>
    <t>20%:4,61*0,2</t>
  </si>
  <si>
    <t>132301109R00</t>
  </si>
  <si>
    <t xml:space="preserve">Příplatek za lepivost - hloubení rýh 60 cm v hor.4 </t>
  </si>
  <si>
    <t>132301201R00</t>
  </si>
  <si>
    <t xml:space="preserve">Hloubení rýh šířky do 200 cm v hor.4 do 100 m3 </t>
  </si>
  <si>
    <t>20%:35,76*0,2</t>
  </si>
  <si>
    <t>132301209R00</t>
  </si>
  <si>
    <t xml:space="preserve">Příplatek za lepivost - hloubení rýh 200cm v hor.4 </t>
  </si>
  <si>
    <t>162701105R00</t>
  </si>
  <si>
    <t xml:space="preserve">Vodorovné přemístění výkopku z hor.1-4 do 10000 m </t>
  </si>
  <si>
    <t>zbývající výkopy:4,61+35,76-25,19</t>
  </si>
  <si>
    <t>167101101R00</t>
  </si>
  <si>
    <t xml:space="preserve">Nakládání výkopku z hor.1-4 v množství do 100 m3 </t>
  </si>
  <si>
    <t>zásypy:25,19</t>
  </si>
  <si>
    <t>zbývající výkopy:15,18</t>
  </si>
  <si>
    <t>171201201R00</t>
  </si>
  <si>
    <t xml:space="preserve">Uložení sypaniny na skládku </t>
  </si>
  <si>
    <t>171201211U00</t>
  </si>
  <si>
    <t xml:space="preserve">Skládkovné zemina </t>
  </si>
  <si>
    <t>t</t>
  </si>
  <si>
    <t>15,18*1,67</t>
  </si>
  <si>
    <t>174101101R00</t>
  </si>
  <si>
    <t xml:space="preserve">Zásyp jam, rýh, šachet se zhutněním </t>
  </si>
  <si>
    <t>vodovod.přípojka:20,0*0,8*(1,6-0,1-0,35)</t>
  </si>
  <si>
    <t>odvodnění šachty:2,0*0,8*(1,35-0,1-0,4)</t>
  </si>
  <si>
    <t>kanalizační přípojka:6,5*0,6*(0,85-0,1-0,4)</t>
  </si>
  <si>
    <t>vodměrná šachta:8,0-3,14*0,75*0,75*1,0-3,14*(0,75*0,75+0,42*0,42)*0,5*0,6</t>
  </si>
  <si>
    <t>odpočet zpevněné plochy :-1*(4,2+1,65)*0,20-1,0*0,1-1,0*0,8*0,25</t>
  </si>
  <si>
    <t>175101101R00</t>
  </si>
  <si>
    <t xml:space="preserve">Obsyp potrubí bez prohození sypaniny </t>
  </si>
  <si>
    <t>vodovodní přípojka:20,0*0,80*0,35</t>
  </si>
  <si>
    <t>odvodnění šachty:2,0*0,80*0,40</t>
  </si>
  <si>
    <t>kanalizační přípojka:6,5*0,60*0,40</t>
  </si>
  <si>
    <t>181101102R00</t>
  </si>
  <si>
    <t xml:space="preserve">Úprava pláně v zářezech v hor. 1-4, se zhutněním </t>
  </si>
  <si>
    <t>m2</t>
  </si>
  <si>
    <t>20,0*0,8+2,0*2,0+2,0*0,8+2,0*0,5+1,3*0,45+6,4*0,6</t>
  </si>
  <si>
    <t>181300010RAA</t>
  </si>
  <si>
    <t>9,0*1,5+6,0*1,5</t>
  </si>
  <si>
    <t>58337320</t>
  </si>
  <si>
    <t>Štěrkopísek frakce 0-8</t>
  </si>
  <si>
    <t>T</t>
  </si>
  <si>
    <t>obsypy:7,8*1,67</t>
  </si>
  <si>
    <t>11</t>
  </si>
  <si>
    <t>Přípravné a přidružené práce</t>
  </si>
  <si>
    <t>1101</t>
  </si>
  <si>
    <t xml:space="preserve">Geodetické vytýčení stavby </t>
  </si>
  <si>
    <t>kpl</t>
  </si>
  <si>
    <t>1102</t>
  </si>
  <si>
    <t xml:space="preserve">Vytýčení stávajících podzemních sítí a zařízení </t>
  </si>
  <si>
    <t>1104</t>
  </si>
  <si>
    <t xml:space="preserve">Geodetické zaměření skutečného provedení stavby </t>
  </si>
  <si>
    <t>1105</t>
  </si>
  <si>
    <t xml:space="preserve">Dokumentace skutečného provedení stavby (DSPS) </t>
  </si>
  <si>
    <t>2</t>
  </si>
  <si>
    <t>Základy a zvláštní zakládání</t>
  </si>
  <si>
    <t>212572111R00</t>
  </si>
  <si>
    <t xml:space="preserve">Lože trativodu ze štěrkopísku tříděného 8-16 </t>
  </si>
  <si>
    <t>2,0*0,5*1,0</t>
  </si>
  <si>
    <t>45</t>
  </si>
  <si>
    <t>Podkladní a vedlejší konstrukce</t>
  </si>
  <si>
    <t>210220001</t>
  </si>
  <si>
    <t xml:space="preserve">Identifikační vodič CY6 </t>
  </si>
  <si>
    <t>210220002</t>
  </si>
  <si>
    <t xml:space="preserve">Ukončení vodiče k poklopům </t>
  </si>
  <si>
    <t>kus</t>
  </si>
  <si>
    <t>451572113R02</t>
  </si>
  <si>
    <t xml:space="preserve">Lože pod potrubí z kameniva těženého 0 - 8 </t>
  </si>
  <si>
    <t>18,0*0,80*0,10+2,0*0,80*0,10+6,5*0,80*0,1</t>
  </si>
  <si>
    <t>451575111R00</t>
  </si>
  <si>
    <t>pod šachtu vodměrnou:1,6*1,6*0,10</t>
  </si>
  <si>
    <t>pod liniovou vpust:1,3*0,45*0,1</t>
  </si>
  <si>
    <t>451577777R00</t>
  </si>
  <si>
    <t>4,2+1,65</t>
  </si>
  <si>
    <t>452111110</t>
  </si>
  <si>
    <t xml:space="preserve">Osazení podkladových desek a podložek plastových </t>
  </si>
  <si>
    <t>pod poklop šoupátkový:1</t>
  </si>
  <si>
    <t>452311131R00</t>
  </si>
  <si>
    <t xml:space="preserve">Desky podkladní pod objekty z betonu C 12/15 </t>
  </si>
  <si>
    <t>pod vodoměrnou šachtu:3,14*0,75*0,75*0,20</t>
  </si>
  <si>
    <t>452313131R00</t>
  </si>
  <si>
    <t xml:space="preserve">Bloky pro potrubí z betonu C 12/15 </t>
  </si>
  <si>
    <t>pod vodoměr:0,2*0,2*0,25</t>
  </si>
  <si>
    <t>452351101R00</t>
  </si>
  <si>
    <t>Bednění desek nebo sedlových loží pod potrubí vč.odbednění</t>
  </si>
  <si>
    <t>pod VŠ:3,14*1,5*0,20</t>
  </si>
  <si>
    <t>460490012R00</t>
  </si>
  <si>
    <t xml:space="preserve">Fólie výstražná z PVC, barva bílá š.15cm </t>
  </si>
  <si>
    <t>460490013R00</t>
  </si>
  <si>
    <t xml:space="preserve">Fólie výstražná z PVC, barva šedá š.25cm </t>
  </si>
  <si>
    <t>28690002</t>
  </si>
  <si>
    <t>Podkladová deska pro uliční poklop šoupátkový (recykl.plast)</t>
  </si>
  <si>
    <t>5</t>
  </si>
  <si>
    <t>Komunikace</t>
  </si>
  <si>
    <t>566901111R00</t>
  </si>
  <si>
    <t xml:space="preserve">Vyspravení podkladu po překopech štěrkopískem </t>
  </si>
  <si>
    <t>výpln zatravnovacích tvárnic:1,0*0,10</t>
  </si>
  <si>
    <t>chodník:1,0*0,8*0,20</t>
  </si>
  <si>
    <t>572952111R00</t>
  </si>
  <si>
    <t xml:space="preserve">Vyspravení krytu po překopu asf.betonem tl.do 5 cm </t>
  </si>
  <si>
    <t>chodník:1,0*0,8</t>
  </si>
  <si>
    <t>596215021R00</t>
  </si>
  <si>
    <t xml:space="preserve">Kladení zámkové dlažby tl. 6 cm do drtě tl. 4 cm </t>
  </si>
  <si>
    <t>zpětné položení:3,5*1,2</t>
  </si>
  <si>
    <t>nová:1,65</t>
  </si>
  <si>
    <t>596811111R00</t>
  </si>
  <si>
    <t xml:space="preserve">Kladení dlaždic kom.pro pěší, lože z kameniva těž. </t>
  </si>
  <si>
    <t>50/50:1,0</t>
  </si>
  <si>
    <t>596921111R00</t>
  </si>
  <si>
    <t>597101111R00</t>
  </si>
  <si>
    <t xml:space="preserve">Montáž odvodňovacího žlabu - polymerbeton </t>
  </si>
  <si>
    <t>979054441R00</t>
  </si>
  <si>
    <t xml:space="preserve">Očištění vybour. dlaždic s výplní kamen. těženým </t>
  </si>
  <si>
    <t>zámková :4,2*2</t>
  </si>
  <si>
    <t>zatravnovací:1,0*2</t>
  </si>
  <si>
    <t>5539001</t>
  </si>
  <si>
    <t>59245000</t>
  </si>
  <si>
    <t>Dlažba zámková  přírodní</t>
  </si>
  <si>
    <t>1,65*1,015</t>
  </si>
  <si>
    <t>59245601</t>
  </si>
  <si>
    <t>Dlaždice betonová 50x50x5 cm šedá</t>
  </si>
  <si>
    <t>8</t>
  </si>
  <si>
    <t>Trubní vedení</t>
  </si>
  <si>
    <t>722130513R00</t>
  </si>
  <si>
    <t xml:space="preserve">Potrubí závitové pozinkované 1" </t>
  </si>
  <si>
    <t>722269101R00</t>
  </si>
  <si>
    <t xml:space="preserve">Montáž vodoměru </t>
  </si>
  <si>
    <t>857262120R00</t>
  </si>
  <si>
    <t xml:space="preserve">Montáž vodoměrné sestavy </t>
  </si>
  <si>
    <t>857262121R00</t>
  </si>
  <si>
    <t>koleno:2</t>
  </si>
  <si>
    <t>spojka:1</t>
  </si>
  <si>
    <t>redukce:1</t>
  </si>
  <si>
    <t>kohout:1</t>
  </si>
  <si>
    <t>svorky:3</t>
  </si>
  <si>
    <t>871161121R00</t>
  </si>
  <si>
    <t xml:space="preserve">Montáž trubek polyetylenových ve výkopu d 32 mm </t>
  </si>
  <si>
    <t>871251111R00</t>
  </si>
  <si>
    <t xml:space="preserve">Montáž trubek z tvrdého PVC ve výkopu d 110 mm </t>
  </si>
  <si>
    <t>871251121R00</t>
  </si>
  <si>
    <t xml:space="preserve">Montáž trubek polyetylenových ve výkopu d 110 mm </t>
  </si>
  <si>
    <t>879172199R00</t>
  </si>
  <si>
    <t xml:space="preserve">Příplatek za montáž vodovodních přípojek DN 32-80 </t>
  </si>
  <si>
    <t>891211110R00</t>
  </si>
  <si>
    <t xml:space="preserve">Montáž vodovodních šoupátek ve výkopu DN 32 </t>
  </si>
  <si>
    <t>891359111R00</t>
  </si>
  <si>
    <t xml:space="preserve">Montáž navrtávacích pasů DN 200 </t>
  </si>
  <si>
    <t>892233121U00</t>
  </si>
  <si>
    <t>892251111R00</t>
  </si>
  <si>
    <t>892273119</t>
  </si>
  <si>
    <t xml:space="preserve">Chemicko-bakterologický rozbor vody </t>
  </si>
  <si>
    <t>894201111R00</t>
  </si>
  <si>
    <t xml:space="preserve">Dno šachet z betonu C 12,5/15 tl. nad 20 cm </t>
  </si>
  <si>
    <t>vyspádování dna vodměré šachty:3,14*0,5*0,5*0,05</t>
  </si>
  <si>
    <t>894421111RT1</t>
  </si>
  <si>
    <t>894422111RT1</t>
  </si>
  <si>
    <t>899103111R00</t>
  </si>
  <si>
    <t xml:space="preserve">Osazení poklopu s rámem do 150 kg </t>
  </si>
  <si>
    <t>899401112R00</t>
  </si>
  <si>
    <t xml:space="preserve">Osazení poklopů litinových šoupátkových </t>
  </si>
  <si>
    <t>899623131R00</t>
  </si>
  <si>
    <t>liniová vpust:1,0*0,35*0,20</t>
  </si>
  <si>
    <t>skruž šachty po obvodě podkladí deska/skruž:0,0636</t>
  </si>
  <si>
    <t>934940001</t>
  </si>
  <si>
    <t>Utěsnění otvoru mezi potrubím a skruží vodotěsným tmelem</t>
  </si>
  <si>
    <t>28614360</t>
  </si>
  <si>
    <t>Potrubí PE 32x2,9 mm</t>
  </si>
  <si>
    <t>21,0*1,015</t>
  </si>
  <si>
    <t>28614361</t>
  </si>
  <si>
    <t>5*1,015</t>
  </si>
  <si>
    <t>28614362</t>
  </si>
  <si>
    <t>Potrubí PE-HD DN 100 mm, částečně perforované (220st), SN 8</t>
  </si>
  <si>
    <t>2*1,015</t>
  </si>
  <si>
    <t>42210000</t>
  </si>
  <si>
    <t>42210001</t>
  </si>
  <si>
    <t>42210003</t>
  </si>
  <si>
    <t>Koleno 90st., DN 25 mm (ISO)</t>
  </si>
  <si>
    <t>42210004</t>
  </si>
  <si>
    <t>42210005</t>
  </si>
  <si>
    <t>Koleno 90st., ocel/ pozink 1"</t>
  </si>
  <si>
    <t>42210006</t>
  </si>
  <si>
    <t>Redukce ocel.pozink. 1"/1/2"</t>
  </si>
  <si>
    <t>42210007</t>
  </si>
  <si>
    <t>Kulový zahradní kohout 1/2" s přípojkou na hadici</t>
  </si>
  <si>
    <t>42210008</t>
  </si>
  <si>
    <t>Svorky pro výtokový stojánek</t>
  </si>
  <si>
    <t>42211001</t>
  </si>
  <si>
    <t>42211004</t>
  </si>
  <si>
    <t>42211006</t>
  </si>
  <si>
    <t>42291352</t>
  </si>
  <si>
    <t>59290001</t>
  </si>
  <si>
    <t>90</t>
  </si>
  <si>
    <t>Oplocení</t>
  </si>
  <si>
    <t>900001</t>
  </si>
  <si>
    <t xml:space="preserve">Demontáž oplocení, zpětné osazení </t>
  </si>
  <si>
    <t>96</t>
  </si>
  <si>
    <t>Bourání konstrukcí</t>
  </si>
  <si>
    <t>113106111R00</t>
  </si>
  <si>
    <t xml:space="preserve">Rozebrání dlažeb z mozaiky </t>
  </si>
  <si>
    <t>zámková dlažba:4,2</t>
  </si>
  <si>
    <t>113106121R00</t>
  </si>
  <si>
    <t xml:space="preserve">Rozebrání dlažeb z betonových dlaždic na sucho </t>
  </si>
  <si>
    <t>zatravnovací tvárnice:1,0</t>
  </si>
  <si>
    <t>919735112R00</t>
  </si>
  <si>
    <t xml:space="preserve">Řezání stávajícího živičného krytu tl. 5 - 10 cm </t>
  </si>
  <si>
    <t>chodník:2*1,0</t>
  </si>
  <si>
    <t>97</t>
  </si>
  <si>
    <t>Prorážení otvorů</t>
  </si>
  <si>
    <t>970041035R00</t>
  </si>
  <si>
    <t xml:space="preserve">Vrtání jádrové do prostého betonu d 35-39 mm </t>
  </si>
  <si>
    <t>skruž vodměrné šachty:2</t>
  </si>
  <si>
    <t>970041130R00</t>
  </si>
  <si>
    <t xml:space="preserve">Vrtání jádrové do prostého betonu do D 130 mm </t>
  </si>
  <si>
    <t>skruž vodoměrné šachty:1</t>
  </si>
  <si>
    <t>skruž šachty kanalizační:1</t>
  </si>
  <si>
    <t>99</t>
  </si>
  <si>
    <t>Staveništní přesun hmot</t>
  </si>
  <si>
    <t>998276201R00</t>
  </si>
  <si>
    <t xml:space="preserve">Přesun hmot, trub.vedení plast. obsypaná kamenivem </t>
  </si>
  <si>
    <t>D96</t>
  </si>
  <si>
    <t>Přesuny suti a vybouraných hmot</t>
  </si>
  <si>
    <t>979082213R00</t>
  </si>
  <si>
    <t xml:space="preserve">Vodorovná doprava suti po suchu do 1 km </t>
  </si>
  <si>
    <t>979082219R00</t>
  </si>
  <si>
    <t>Příplatek za dopravu suti po suchu za další 1 km do 10 km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</si>
  <si>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</si>
  <si>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</si>
  <si>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</si>
  <si>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</si>
  <si>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</si>
  <si>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</si>
  <si>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</si>
  <si>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</si>
  <si>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</si>
  <si>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</si>
  <si>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</si>
  <si>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</si>
  <si>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827.1</t>
  </si>
  <si>
    <t>6 str.</t>
  </si>
  <si>
    <t>Jiří Sváček - Videall Projekt</t>
  </si>
  <si>
    <t>Město Český Krumlov</t>
  </si>
  <si>
    <t>SO 01 -</t>
  </si>
  <si>
    <t>Český Krumlov, ZŠ Plešivec</t>
  </si>
  <si>
    <t>pod šachtu vodoměrnou:1,6*1,6*0,10</t>
  </si>
  <si>
    <t>výplň zatravňovacích tvárnic:1,0*0,10</t>
  </si>
  <si>
    <t>zatravňovací:1,0*2</t>
  </si>
  <si>
    <t>Dodávka liniové vpusti-žlab 1000/150/200+2xkoncovka +LT mříž 2x500+2x zámek na mříž</t>
  </si>
  <si>
    <t xml:space="preserve">Montáž tvarovek </t>
  </si>
  <si>
    <t>vyspádování dna vodoměrné šachty:3,14*0,5*0,5*0,05</t>
  </si>
  <si>
    <t xml:space="preserve">Obetonování potrubí nebo zdiva  betonem C 8/10 </t>
  </si>
  <si>
    <t>Navrtávací pas na LT 200/1"</t>
  </si>
  <si>
    <t>skruž vodoměrné šachty:2</t>
  </si>
  <si>
    <t>Potrubí PVC 110x3,2 mm, vč. těsnícho koužku (SN4); L 2,0 m</t>
  </si>
  <si>
    <t>Spojka PE / pozink., DN 25/1"</t>
  </si>
  <si>
    <t>Souprava zemní šoupátková teleskopická 1,3-1,8m; DN 32</t>
  </si>
  <si>
    <t>Poklop litinový  šoupátkový těžký + podložka</t>
  </si>
  <si>
    <t>Dodávka vodoměrné šachty : 2x skruž DN 1000/500mm; 1x přechodová skruž 1000/600mm; LT poklop</t>
  </si>
  <si>
    <t>Rozprostření ornice v rovině tloušťka 15 cm, dovoz ornice ze vzdálenosti 50 m, osetí trávou</t>
  </si>
  <si>
    <t>Dezinfekce a proplach vodovod.potrubí vč.armatur a tvarovek</t>
  </si>
  <si>
    <t>Tlaková zkouška vodovod.potrubí do DN 100, vč.tvarovek a armatur</t>
  </si>
  <si>
    <t>Kladení bet.veget.dlaždic,lože 30 mm,pl.do 50 m2, zpětné položení</t>
  </si>
  <si>
    <t>Vodměr Elin, Qn 2,5; DN 15 mm (1/2")</t>
  </si>
  <si>
    <t>Vodoměrná sestava 1" (uzavírací ventil, filtr, zpětný ventil a uzavírací ventil s vypouštěním) bez vodoměru (1/2")</t>
  </si>
  <si>
    <t>Šoupátko domovní, uzavírací DN 25 mm (1")</t>
  </si>
  <si>
    <t>Osazení betonových dílců šachet - skruže přechodové, na kroužek</t>
  </si>
  <si>
    <t>Osazení betonových dílců šachet - skruže rovné, do 0,5 t</t>
  </si>
  <si>
    <t xml:space="preserve">Podkladní vrstva tl. do 25 cm ze štěrkopísku 8-16 mm </t>
  </si>
  <si>
    <t xml:space="preserve">Podklad pod dlažbu z kameniva těženého tl.do 10 cm;  0-8 mm  </t>
  </si>
  <si>
    <t>Výkaz výměr :</t>
  </si>
  <si>
    <t>POLOŽKOVÝ VÝKAZ VÝMĚR  -  SO 01 VODOVOD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</si>
</sst>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1" xfId="46" applyNumberFormat="1" applyFont="1" applyBorder="1">
      <alignment/>
      <protection/>
    </xf>
    <xf numFmtId="49" fontId="3" fillId="0" borderId="41" xfId="46" applyNumberFormat="1" applyFont="1" applyBorder="1">
      <alignment/>
      <protection/>
    </xf>
    <xf numFmtId="49" fontId="3" fillId="0" borderId="41" xfId="46" applyNumberFormat="1" applyFont="1" applyBorder="1" applyAlignment="1">
      <alignment horizontal="right"/>
      <protection/>
    </xf>
    <xf numFmtId="0" fontId="3" fillId="0" borderId="42" xfId="46" applyFont="1" applyBorder="1">
      <alignment/>
      <protection/>
    </xf>
    <xf numFmtId="49" fontId="3" fillId="0" borderId="41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/>
    </xf>
    <xf numFmtId="49" fontId="4" fillId="0" borderId="44" xfId="46" applyNumberFormat="1" applyFont="1" applyBorder="1">
      <alignment/>
      <protection/>
    </xf>
    <xf numFmtId="49" fontId="3" fillId="0" borderId="44" xfId="46" applyNumberFormat="1" applyFont="1" applyBorder="1">
      <alignment/>
      <protection/>
    </xf>
    <xf numFmtId="49" fontId="3" fillId="0" borderId="44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5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1" xfId="46" applyFont="1" applyBorder="1">
      <alignment/>
      <protection/>
    </xf>
    <xf numFmtId="0" fontId="3" fillId="0" borderId="43" xfId="46" applyFont="1" applyBorder="1">
      <alignment/>
      <protection/>
    </xf>
    <xf numFmtId="0" fontId="3" fillId="0" borderId="44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46" xfId="46" applyFont="1" applyBorder="1" applyAlignment="1">
      <alignment horizontal="center"/>
      <protection/>
    </xf>
    <xf numFmtId="49" fontId="4" fillId="0" borderId="46" xfId="46" applyNumberFormat="1" applyFont="1" applyBorder="1" applyAlignment="1">
      <alignment horizontal="left"/>
      <protection/>
    </xf>
    <xf numFmtId="0" fontId="4" fillId="0" borderId="47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4" fillId="0" borderId="0" xfId="46" applyFont="1">
      <alignment/>
      <protection/>
    </xf>
    <xf numFmtId="0" fontId="15" fillId="0" borderId="48" xfId="46" applyFont="1" applyBorder="1" applyAlignment="1">
      <alignment horizontal="center" vertical="top"/>
      <protection/>
    </xf>
    <xf numFmtId="49" fontId="15" fillId="0" borderId="48" xfId="46" applyNumberFormat="1" applyFont="1" applyBorder="1" applyAlignment="1">
      <alignment horizontal="left" vertical="top"/>
      <protection/>
    </xf>
    <xf numFmtId="0" fontId="15" fillId="0" borderId="48" xfId="46" applyFont="1" applyBorder="1" applyAlignment="1">
      <alignment vertical="top" wrapText="1"/>
      <protection/>
    </xf>
    <xf numFmtId="49" fontId="15" fillId="0" borderId="48" xfId="46" applyNumberFormat="1" applyFont="1" applyBorder="1" applyAlignment="1">
      <alignment horizontal="center" shrinkToFit="1"/>
      <protection/>
    </xf>
    <xf numFmtId="4" fontId="15" fillId="0" borderId="48" xfId="46" applyNumberFormat="1" applyFont="1" applyBorder="1" applyAlignment="1">
      <alignment horizontal="right"/>
      <protection/>
    </xf>
    <xf numFmtId="4" fontId="15" fillId="0" borderId="48" xfId="46" applyNumberFormat="1" applyFont="1" applyBorder="1">
      <alignment/>
      <protection/>
    </xf>
    <xf numFmtId="0" fontId="14" fillId="0" borderId="0" xfId="46" applyFont="1">
      <alignment/>
      <protection/>
    </xf>
    <xf numFmtId="0" fontId="5" fillId="0" borderId="46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46" xfId="46" applyNumberFormat="1" applyFont="1" applyBorder="1" applyAlignment="1">
      <alignment horizontal="right"/>
      <protection/>
    </xf>
    <xf numFmtId="4" fontId="18" fillId="33" borderId="49" xfId="46" applyNumberFormat="1" applyFont="1" applyFill="1" applyBorder="1" applyAlignment="1">
      <alignment horizontal="right" wrapText="1"/>
      <protection/>
    </xf>
    <xf numFmtId="0" fontId="18" fillId="33" borderId="34" xfId="46" applyFont="1" applyFill="1" applyBorder="1" applyAlignment="1">
      <alignment horizontal="left" wrapText="1"/>
      <protection/>
    </xf>
    <xf numFmtId="0" fontId="18" fillId="0" borderId="33" xfId="0" applyFont="1" applyBorder="1" applyAlignment="1">
      <alignment horizontal="right"/>
    </xf>
    <xf numFmtId="0" fontId="3" fillId="34" borderId="15" xfId="46" applyFont="1" applyFill="1" applyBorder="1" applyAlignment="1">
      <alignment horizontal="center"/>
      <protection/>
    </xf>
    <xf numFmtId="49" fontId="20" fillId="34" borderId="15" xfId="46" applyNumberFormat="1" applyFont="1" applyFill="1" applyBorder="1" applyAlignment="1">
      <alignment horizontal="left"/>
      <protection/>
    </xf>
    <xf numFmtId="0" fontId="20" fillId="34" borderId="47" xfId="46" applyFont="1" applyFill="1" applyBorder="1">
      <alignment/>
      <protection/>
    </xf>
    <xf numFmtId="0" fontId="3" fillId="34" borderId="14" xfId="46" applyFont="1" applyFill="1" applyBorder="1" applyAlignment="1">
      <alignment horizontal="center"/>
      <protection/>
    </xf>
    <xf numFmtId="4" fontId="3" fillId="34" borderId="14" xfId="46" applyNumberFormat="1" applyFont="1" applyFill="1" applyBorder="1" applyAlignment="1">
      <alignment horizontal="right"/>
      <protection/>
    </xf>
    <xf numFmtId="4" fontId="3" fillId="34" borderId="13" xfId="46" applyNumberFormat="1" applyFont="1" applyFill="1" applyBorder="1" applyAlignment="1">
      <alignment horizontal="right"/>
      <protection/>
    </xf>
    <xf numFmtId="4" fontId="4" fillId="34" borderId="1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" fontId="16" fillId="33" borderId="49" xfId="46" applyNumberFormat="1" applyFont="1" applyFill="1" applyBorder="1" applyAlignment="1">
      <alignment horizontal="right" wrapText="1"/>
      <protection/>
    </xf>
    <xf numFmtId="0" fontId="4" fillId="35" borderId="23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centerContinuous"/>
    </xf>
    <xf numFmtId="0" fontId="6" fillId="35" borderId="24" xfId="0" applyFont="1" applyFill="1" applyBorder="1" applyAlignment="1">
      <alignment horizontal="left"/>
    </xf>
    <xf numFmtId="0" fontId="4" fillId="35" borderId="50" xfId="0" applyFont="1" applyFill="1" applyBorder="1" applyAlignment="1">
      <alignment horizontal="left"/>
    </xf>
    <xf numFmtId="0" fontId="3" fillId="35" borderId="51" xfId="0" applyFont="1" applyFill="1" applyBorder="1" applyAlignment="1">
      <alignment horizontal="left"/>
    </xf>
    <xf numFmtId="0" fontId="3" fillId="35" borderId="52" xfId="0" applyFont="1" applyFill="1" applyBorder="1" applyAlignment="1">
      <alignment horizontal="centerContinuous"/>
    </xf>
    <xf numFmtId="0" fontId="4" fillId="35" borderId="51" xfId="0" applyFont="1" applyFill="1" applyBorder="1" applyAlignment="1">
      <alignment horizontal="centerContinuous"/>
    </xf>
    <xf numFmtId="0" fontId="3" fillId="35" borderId="51" xfId="0" applyFont="1" applyFill="1" applyBorder="1" applyAlignment="1">
      <alignment horizontal="centerContinuous"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0" fontId="4" fillId="35" borderId="54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49" fontId="3" fillId="0" borderId="3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49" fontId="5" fillId="0" borderId="55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0" fontId="5" fillId="0" borderId="56" xfId="0" applyNumberFormat="1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49" fontId="4" fillId="35" borderId="28" xfId="0" applyNumberFormat="1" applyFont="1" applyFill="1" applyBorder="1" applyAlignment="1">
      <alignment/>
    </xf>
    <xf numFmtId="49" fontId="3" fillId="35" borderId="33" xfId="0" applyNumberFormat="1" applyFont="1" applyFill="1" applyBorder="1" applyAlignment="1">
      <alignment/>
    </xf>
    <xf numFmtId="49" fontId="4" fillId="35" borderId="12" xfId="0" applyNumberFormat="1" applyFont="1" applyFill="1" applyBorder="1" applyAlignment="1">
      <alignment/>
    </xf>
    <xf numFmtId="49" fontId="3" fillId="35" borderId="13" xfId="0" applyNumberFormat="1" applyFont="1" applyFill="1" applyBorder="1" applyAlignment="1">
      <alignment/>
    </xf>
    <xf numFmtId="49" fontId="23" fillId="35" borderId="0" xfId="0" applyNumberFormat="1" applyFont="1" applyFill="1" applyBorder="1" applyAlignment="1">
      <alignment/>
    </xf>
    <xf numFmtId="49" fontId="23" fillId="35" borderId="14" xfId="0" applyNumberFormat="1" applyFont="1" applyFill="1" applyBorder="1" applyAlignment="1">
      <alignment/>
    </xf>
    <xf numFmtId="49" fontId="3" fillId="35" borderId="14" xfId="0" applyNumberFormat="1" applyFont="1" applyFill="1" applyBorder="1" applyAlignment="1">
      <alignment/>
    </xf>
    <xf numFmtId="49" fontId="3" fillId="35" borderId="0" xfId="0" applyNumberFormat="1" applyFont="1" applyFill="1" applyBorder="1" applyAlignment="1">
      <alignment/>
    </xf>
    <xf numFmtId="49" fontId="4" fillId="35" borderId="50" xfId="0" applyNumberFormat="1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5" borderId="50" xfId="0" applyFont="1" applyFill="1" applyBorder="1" applyAlignment="1">
      <alignment/>
    </xf>
    <xf numFmtId="0" fontId="4" fillId="35" borderId="51" xfId="0" applyFont="1" applyFill="1" applyBorder="1" applyAlignment="1">
      <alignment/>
    </xf>
    <xf numFmtId="3" fontId="4" fillId="35" borderId="52" xfId="0" applyNumberFormat="1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3" fontId="4" fillId="35" borderId="58" xfId="0" applyNumberFormat="1" applyFont="1" applyFill="1" applyBorder="1" applyAlignment="1">
      <alignment/>
    </xf>
    <xf numFmtId="3" fontId="4" fillId="35" borderId="59" xfId="0" applyNumberFormat="1" applyFont="1" applyFill="1" applyBorder="1" applyAlignment="1">
      <alignment/>
    </xf>
    <xf numFmtId="0" fontId="3" fillId="35" borderId="54" xfId="0" applyFont="1" applyFill="1" applyBorder="1" applyAlignment="1">
      <alignment/>
    </xf>
    <xf numFmtId="0" fontId="4" fillId="35" borderId="60" xfId="0" applyFont="1" applyFill="1" applyBorder="1" applyAlignment="1">
      <alignment horizontal="right"/>
    </xf>
    <xf numFmtId="0" fontId="4" fillId="35" borderId="24" xfId="0" applyFont="1" applyFill="1" applyBorder="1" applyAlignment="1">
      <alignment horizontal="right"/>
    </xf>
    <xf numFmtId="0" fontId="4" fillId="35" borderId="25" xfId="0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right"/>
    </xf>
    <xf numFmtId="4" fontId="6" fillId="35" borderId="54" xfId="0" applyNumberFormat="1" applyFont="1" applyFill="1" applyBorder="1" applyAlignment="1">
      <alignment horizontal="right"/>
    </xf>
    <xf numFmtId="0" fontId="3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4" fontId="3" fillId="35" borderId="61" xfId="0" applyNumberFormat="1" applyFont="1" applyFill="1" applyBorder="1" applyAlignment="1">
      <alignment/>
    </xf>
    <xf numFmtId="4" fontId="3" fillId="35" borderId="30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49" fontId="5" fillId="0" borderId="62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3" fillId="0" borderId="63" xfId="0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49" fontId="5" fillId="0" borderId="68" xfId="0" applyNumberFormat="1" applyFont="1" applyBorder="1" applyAlignment="1">
      <alignment/>
    </xf>
    <xf numFmtId="0" fontId="5" fillId="0" borderId="69" xfId="0" applyFont="1" applyBorder="1" applyAlignment="1">
      <alignment/>
    </xf>
    <xf numFmtId="0" fontId="3" fillId="0" borderId="69" xfId="0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49" fontId="5" fillId="0" borderId="74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3" fillId="0" borderId="75" xfId="0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49" fontId="5" fillId="35" borderId="15" xfId="46" applyNumberFormat="1" applyFont="1" applyFill="1" applyBorder="1">
      <alignment/>
      <protection/>
    </xf>
    <xf numFmtId="0" fontId="5" fillId="35" borderId="13" xfId="46" applyFont="1" applyFill="1" applyBorder="1" applyAlignment="1">
      <alignment horizontal="center"/>
      <protection/>
    </xf>
    <xf numFmtId="0" fontId="5" fillId="35" borderId="13" xfId="46" applyNumberFormat="1" applyFont="1" applyFill="1" applyBorder="1" applyAlignment="1">
      <alignment horizontal="center"/>
      <protection/>
    </xf>
    <xf numFmtId="0" fontId="5" fillId="35" borderId="15" xfId="46" applyFont="1" applyFill="1" applyBorder="1" applyAlignment="1">
      <alignment horizontal="center"/>
      <protection/>
    </xf>
    <xf numFmtId="0" fontId="15" fillId="0" borderId="48" xfId="46" applyFont="1" applyFill="1" applyBorder="1" applyAlignment="1">
      <alignment vertical="top" wrapText="1"/>
      <protection/>
    </xf>
    <xf numFmtId="49" fontId="15" fillId="0" borderId="48" xfId="46" applyNumberFormat="1" applyFont="1" applyFill="1" applyBorder="1" applyAlignment="1">
      <alignment horizontal="center" shrinkToFit="1"/>
      <protection/>
    </xf>
    <xf numFmtId="0" fontId="11" fillId="0" borderId="15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166" fontId="3" fillId="0" borderId="47" xfId="0" applyNumberFormat="1" applyFont="1" applyBorder="1" applyAlignment="1">
      <alignment horizontal="right" indent="2"/>
    </xf>
    <xf numFmtId="166" fontId="3" fillId="0" borderId="56" xfId="0" applyNumberFormat="1" applyFont="1" applyBorder="1" applyAlignment="1">
      <alignment horizontal="right" indent="2"/>
    </xf>
    <xf numFmtId="166" fontId="7" fillId="35" borderId="80" xfId="0" applyNumberFormat="1" applyFont="1" applyFill="1" applyBorder="1" applyAlignment="1">
      <alignment horizontal="right" indent="2"/>
    </xf>
    <xf numFmtId="166" fontId="7" fillId="35" borderId="61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81" xfId="46" applyFont="1" applyBorder="1" applyAlignment="1">
      <alignment horizontal="center"/>
      <protection/>
    </xf>
    <xf numFmtId="0" fontId="3" fillId="0" borderId="82" xfId="46" applyFont="1" applyBorder="1" applyAlignment="1">
      <alignment horizontal="center"/>
      <protection/>
    </xf>
    <xf numFmtId="0" fontId="3" fillId="0" borderId="83" xfId="46" applyFont="1" applyBorder="1" applyAlignment="1">
      <alignment horizontal="center"/>
      <protection/>
    </xf>
    <xf numFmtId="0" fontId="3" fillId="0" borderId="84" xfId="46" applyFont="1" applyBorder="1" applyAlignment="1">
      <alignment horizontal="center"/>
      <protection/>
    </xf>
    <xf numFmtId="0" fontId="3" fillId="0" borderId="85" xfId="46" applyFont="1" applyBorder="1" applyAlignment="1">
      <alignment horizontal="left"/>
      <protection/>
    </xf>
    <xf numFmtId="0" fontId="3" fillId="0" borderId="44" xfId="46" applyFont="1" applyBorder="1" applyAlignment="1">
      <alignment horizontal="left"/>
      <protection/>
    </xf>
    <xf numFmtId="0" fontId="3" fillId="0" borderId="86" xfId="46" applyFont="1" applyBorder="1" applyAlignment="1">
      <alignment horizontal="left"/>
      <protection/>
    </xf>
    <xf numFmtId="3" fontId="4" fillId="35" borderId="31" xfId="0" applyNumberFormat="1" applyFont="1" applyFill="1" applyBorder="1" applyAlignment="1">
      <alignment horizontal="right"/>
    </xf>
    <xf numFmtId="3" fontId="4" fillId="35" borderId="61" xfId="0" applyNumberFormat="1" applyFont="1" applyFill="1" applyBorder="1" applyAlignment="1">
      <alignment horizontal="right"/>
    </xf>
    <xf numFmtId="49" fontId="18" fillId="33" borderId="87" xfId="46" applyNumberFormat="1" applyFont="1" applyFill="1" applyBorder="1" applyAlignment="1">
      <alignment horizontal="left" wrapText="1"/>
      <protection/>
    </xf>
    <xf numFmtId="49" fontId="19" fillId="0" borderId="88" xfId="0" applyNumberFormat="1" applyFont="1" applyBorder="1" applyAlignment="1">
      <alignment horizontal="left" wrapText="1"/>
    </xf>
    <xf numFmtId="49" fontId="16" fillId="33" borderId="87" xfId="46" applyNumberFormat="1" applyFont="1" applyFill="1" applyBorder="1" applyAlignment="1">
      <alignment horizontal="left" wrapText="1"/>
      <protection/>
    </xf>
    <xf numFmtId="0" fontId="24" fillId="0" borderId="0" xfId="46" applyFont="1" applyAlignment="1">
      <alignment horizontal="center"/>
      <protection/>
    </xf>
    <xf numFmtId="49" fontId="3" fillId="0" borderId="83" xfId="46" applyNumberFormat="1" applyFont="1" applyBorder="1" applyAlignment="1">
      <alignment horizontal="center"/>
      <protection/>
    </xf>
    <xf numFmtId="0" fontId="3" fillId="0" borderId="85" xfId="46" applyFont="1" applyBorder="1" applyAlignment="1">
      <alignment horizontal="center" shrinkToFit="1"/>
      <protection/>
    </xf>
    <xf numFmtId="0" fontId="3" fillId="0" borderId="44" xfId="46" applyFont="1" applyBorder="1" applyAlignment="1">
      <alignment horizontal="center" shrinkToFit="1"/>
      <protection/>
    </xf>
    <xf numFmtId="0" fontId="3" fillId="0" borderId="86" xfId="46" applyFont="1" applyBorder="1" applyAlignment="1">
      <alignment horizontal="center" shrinkToFit="1"/>
      <protection/>
    </xf>
    <xf numFmtId="49" fontId="18" fillId="0" borderId="87" xfId="46" applyNumberFormat="1" applyFont="1" applyFill="1" applyBorder="1" applyAlignment="1">
      <alignment horizontal="left" wrapText="1"/>
      <protection/>
    </xf>
    <xf numFmtId="49" fontId="19" fillId="0" borderId="88" xfId="0" applyNumberFormat="1" applyFont="1" applyFill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Archiv\2%20Ms%20EXCEL\_ROZPOCTY\102%20CK%20Nove%20Domovy%20-%20provadecka\Rozpocet%20-%20CK%20NoveDomovy%20SO%2002%20Vodov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35" t="s">
        <v>1</v>
      </c>
      <c r="B2" s="136"/>
      <c r="C2" s="137">
        <f>'[1]Rekapitulace'!H1</f>
        <v>0</v>
      </c>
      <c r="D2" s="137">
        <f>'[1]Rekapitulace'!G2</f>
        <v>0</v>
      </c>
      <c r="E2" s="136"/>
      <c r="F2" s="3" t="s">
        <v>2</v>
      </c>
      <c r="G2" s="152" t="s">
        <v>344</v>
      </c>
    </row>
    <row r="3" spans="1:7" ht="3" customHeight="1" hidden="1">
      <c r="A3" s="4"/>
      <c r="B3" s="5"/>
      <c r="C3" s="6"/>
      <c r="D3" s="6"/>
      <c r="E3" s="7"/>
      <c r="F3" s="8"/>
      <c r="G3" s="153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54"/>
    </row>
    <row r="5" spans="1:7" ht="16.5" customHeight="1">
      <c r="A5" s="162" t="s">
        <v>348</v>
      </c>
      <c r="B5" s="163"/>
      <c r="C5" s="165" t="s">
        <v>75</v>
      </c>
      <c r="D5" s="166"/>
      <c r="E5" s="163"/>
      <c r="F5" s="8" t="s">
        <v>7</v>
      </c>
      <c r="G5" s="153" t="s">
        <v>78</v>
      </c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55">
        <v>0</v>
      </c>
      <c r="O6" s="11"/>
    </row>
    <row r="7" spans="1:7" ht="18" customHeight="1">
      <c r="A7" s="160"/>
      <c r="B7" s="161"/>
      <c r="C7" s="164" t="s">
        <v>349</v>
      </c>
      <c r="D7" s="167"/>
      <c r="E7" s="167"/>
      <c r="F7" s="12" t="s">
        <v>11</v>
      </c>
      <c r="G7" s="155">
        <f>IF(PocetMJ=0,,ROUND((F30+F32)/PocetMJ,1))</f>
        <v>0</v>
      </c>
    </row>
    <row r="8" spans="1:9" ht="12.75">
      <c r="A8" s="13" t="s">
        <v>12</v>
      </c>
      <c r="B8" s="8"/>
      <c r="C8" s="219" t="s">
        <v>346</v>
      </c>
      <c r="D8" s="219"/>
      <c r="E8" s="220"/>
      <c r="F8" s="14" t="s">
        <v>13</v>
      </c>
      <c r="G8" s="156"/>
      <c r="H8" s="15"/>
      <c r="I8" s="16"/>
    </row>
    <row r="9" spans="1:8" ht="12.75">
      <c r="A9" s="13" t="s">
        <v>14</v>
      </c>
      <c r="B9" s="8"/>
      <c r="C9" s="219" t="str">
        <f>Projektant</f>
        <v>Jiří Sváček - Videall Projekt</v>
      </c>
      <c r="D9" s="219"/>
      <c r="E9" s="220"/>
      <c r="F9" s="8"/>
      <c r="G9" s="157"/>
      <c r="H9" s="17"/>
    </row>
    <row r="10" spans="1:8" ht="12.75">
      <c r="A10" s="13" t="s">
        <v>15</v>
      </c>
      <c r="B10" s="8"/>
      <c r="C10" s="221" t="s">
        <v>347</v>
      </c>
      <c r="D10" s="221"/>
      <c r="E10" s="221"/>
      <c r="F10" s="18"/>
      <c r="G10" s="158"/>
      <c r="H10" s="19"/>
    </row>
    <row r="11" spans="1:57" ht="13.5" customHeight="1">
      <c r="A11" s="13" t="s">
        <v>16</v>
      </c>
      <c r="B11" s="8"/>
      <c r="C11" s="219"/>
      <c r="D11" s="219"/>
      <c r="E11" s="219"/>
      <c r="F11" s="20" t="s">
        <v>17</v>
      </c>
      <c r="G11" s="157"/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19"/>
      <c r="D12" s="219"/>
      <c r="E12" s="219"/>
      <c r="F12" s="23" t="s">
        <v>19</v>
      </c>
      <c r="G12" s="159" t="s">
        <v>345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138" t="s">
        <v>21</v>
      </c>
      <c r="B14" s="139"/>
      <c r="C14" s="140"/>
      <c r="D14" s="141" t="s">
        <v>22</v>
      </c>
      <c r="E14" s="142"/>
      <c r="F14" s="142"/>
      <c r="G14" s="140"/>
    </row>
    <row r="15" spans="1:7" ht="15.75" customHeight="1">
      <c r="A15" s="28"/>
      <c r="B15" s="29" t="s">
        <v>23</v>
      </c>
      <c r="C15" s="30">
        <f>HSV</f>
        <v>0</v>
      </c>
      <c r="D15" s="31" t="str">
        <f>Rekapitulace!A23</f>
        <v>Ztížené výrobní podmínky</v>
      </c>
      <c r="E15" s="32"/>
      <c r="F15" s="33"/>
      <c r="G15" s="30">
        <f>Rekapitulace!I23</f>
        <v>0</v>
      </c>
    </row>
    <row r="16" spans="1:7" ht="15.75" customHeight="1">
      <c r="A16" s="28" t="s">
        <v>24</v>
      </c>
      <c r="B16" s="29" t="s">
        <v>25</v>
      </c>
      <c r="C16" s="30">
        <f>PSV</f>
        <v>0</v>
      </c>
      <c r="D16" s="4" t="str">
        <f>Rekapitulace!A24</f>
        <v>Oborová přirážka</v>
      </c>
      <c r="E16" s="34"/>
      <c r="F16" s="35"/>
      <c r="G16" s="30">
        <f>Rekapitulace!I24</f>
        <v>0</v>
      </c>
    </row>
    <row r="17" spans="1:7" ht="15.75" customHeight="1">
      <c r="A17" s="28" t="s">
        <v>26</v>
      </c>
      <c r="B17" s="29" t="s">
        <v>27</v>
      </c>
      <c r="C17" s="30">
        <f>Mont</f>
        <v>0</v>
      </c>
      <c r="D17" s="4" t="str">
        <f>Rekapitulace!A25</f>
        <v>Přesun stavebních kapacit</v>
      </c>
      <c r="E17" s="34"/>
      <c r="F17" s="35"/>
      <c r="G17" s="30">
        <f>Rekapitulace!I25</f>
        <v>0</v>
      </c>
    </row>
    <row r="18" spans="1:7" ht="15.75" customHeight="1">
      <c r="A18" s="36" t="s">
        <v>28</v>
      </c>
      <c r="B18" s="37" t="s">
        <v>29</v>
      </c>
      <c r="C18" s="30">
        <f>Dodavka</f>
        <v>0</v>
      </c>
      <c r="D18" s="4" t="str">
        <f>Rekapitulace!A26</f>
        <v>Mimostaveništní doprava</v>
      </c>
      <c r="E18" s="34"/>
      <c r="F18" s="35"/>
      <c r="G18" s="30">
        <f>Rekapitulace!I26</f>
        <v>0</v>
      </c>
    </row>
    <row r="19" spans="1:7" ht="15.75" customHeight="1">
      <c r="A19" s="38" t="s">
        <v>30</v>
      </c>
      <c r="B19" s="29"/>
      <c r="C19" s="30">
        <f>SUM(C15:C18)</f>
        <v>0</v>
      </c>
      <c r="D19" s="4" t="str">
        <f>Rekapitulace!A27</f>
        <v>Zařízení staveniště</v>
      </c>
      <c r="E19" s="34"/>
      <c r="F19" s="35"/>
      <c r="G19" s="30">
        <f>Rekapitulace!I27</f>
        <v>0</v>
      </c>
    </row>
    <row r="20" spans="1:7" ht="15.75" customHeight="1">
      <c r="A20" s="38"/>
      <c r="B20" s="29"/>
      <c r="C20" s="30"/>
      <c r="D20" s="4" t="str">
        <f>Rekapitulace!A28</f>
        <v>Provoz investora</v>
      </c>
      <c r="E20" s="34"/>
      <c r="F20" s="35"/>
      <c r="G20" s="30">
        <f>Rekapitulace!I28</f>
        <v>0</v>
      </c>
    </row>
    <row r="21" spans="1:7" ht="15.75" customHeight="1">
      <c r="A21" s="38" t="s">
        <v>31</v>
      </c>
      <c r="B21" s="29"/>
      <c r="C21" s="30">
        <f>HZS</f>
        <v>0</v>
      </c>
      <c r="D21" s="4" t="str">
        <f>Rekapitulace!A29</f>
        <v>Kompletační činnost (IČD)</v>
      </c>
      <c r="E21" s="34"/>
      <c r="F21" s="35"/>
      <c r="G21" s="30">
        <f>Rekapitulace!I29</f>
        <v>0</v>
      </c>
    </row>
    <row r="22" spans="1:7" ht="15.75" customHeight="1">
      <c r="A22" s="39" t="s">
        <v>32</v>
      </c>
      <c r="B22" s="40"/>
      <c r="C22" s="30">
        <f>C19+C21</f>
        <v>0</v>
      </c>
      <c r="D22" s="4" t="s">
        <v>33</v>
      </c>
      <c r="E22" s="34"/>
      <c r="F22" s="35"/>
      <c r="G22" s="30">
        <f>G23-SUM(G15:G21)</f>
        <v>0</v>
      </c>
    </row>
    <row r="23" spans="1:7" ht="15.75" customHeight="1" thickBot="1">
      <c r="A23" s="222" t="s">
        <v>34</v>
      </c>
      <c r="B23" s="223"/>
      <c r="C23" s="41">
        <f>C22+G23</f>
        <v>0</v>
      </c>
      <c r="D23" s="42" t="s">
        <v>35</v>
      </c>
      <c r="E23" s="43"/>
      <c r="F23" s="44"/>
      <c r="G23" s="30">
        <f>VRN</f>
        <v>0</v>
      </c>
    </row>
    <row r="24" spans="1:7" ht="12.75">
      <c r="A24" s="143" t="s">
        <v>36</v>
      </c>
      <c r="B24" s="144"/>
      <c r="C24" s="145"/>
      <c r="D24" s="144" t="s">
        <v>37</v>
      </c>
      <c r="E24" s="144"/>
      <c r="F24" s="146" t="s">
        <v>38</v>
      </c>
      <c r="G24" s="147"/>
    </row>
    <row r="25" spans="1:7" ht="12.75">
      <c r="A25" s="39" t="s">
        <v>39</v>
      </c>
      <c r="B25" s="40"/>
      <c r="C25" s="45"/>
      <c r="D25" s="40" t="s">
        <v>39</v>
      </c>
      <c r="E25" s="46"/>
      <c r="F25" s="47" t="s">
        <v>39</v>
      </c>
      <c r="G25" s="48"/>
    </row>
    <row r="26" spans="1:7" ht="37.5" customHeight="1">
      <c r="A26" s="39" t="s">
        <v>40</v>
      </c>
      <c r="B26" s="49"/>
      <c r="C26" s="151"/>
      <c r="D26" s="40" t="s">
        <v>40</v>
      </c>
      <c r="E26" s="46"/>
      <c r="F26" s="47" t="s">
        <v>40</v>
      </c>
      <c r="G26" s="48"/>
    </row>
    <row r="27" spans="1:7" ht="12.75">
      <c r="A27" s="39"/>
      <c r="B27" s="50"/>
      <c r="C27" s="45"/>
      <c r="D27" s="40"/>
      <c r="E27" s="46"/>
      <c r="F27" s="47"/>
      <c r="G27" s="48"/>
    </row>
    <row r="28" spans="1:7" ht="12.75">
      <c r="A28" s="39" t="s">
        <v>41</v>
      </c>
      <c r="B28" s="40"/>
      <c r="C28" s="45"/>
      <c r="D28" s="47" t="s">
        <v>42</v>
      </c>
      <c r="E28" s="45"/>
      <c r="F28" s="51" t="s">
        <v>42</v>
      </c>
      <c r="G28" s="48"/>
    </row>
    <row r="29" spans="1:7" ht="69" customHeight="1">
      <c r="A29" s="39"/>
      <c r="B29" s="40"/>
      <c r="C29" s="52"/>
      <c r="D29" s="53"/>
      <c r="E29" s="52"/>
      <c r="F29" s="40"/>
      <c r="G29" s="48"/>
    </row>
    <row r="30" spans="1:7" ht="12.75">
      <c r="A30" s="54" t="s">
        <v>43</v>
      </c>
      <c r="B30" s="55"/>
      <c r="C30" s="56">
        <v>21</v>
      </c>
      <c r="D30" s="55" t="s">
        <v>44</v>
      </c>
      <c r="E30" s="57"/>
      <c r="F30" s="224">
        <f>C23-F32</f>
        <v>0</v>
      </c>
      <c r="G30" s="225"/>
    </row>
    <row r="31" spans="1:7" ht="12.75">
      <c r="A31" s="54" t="s">
        <v>45</v>
      </c>
      <c r="B31" s="55"/>
      <c r="C31" s="56">
        <f>SazbaDPH1</f>
        <v>21</v>
      </c>
      <c r="D31" s="55" t="s">
        <v>46</v>
      </c>
      <c r="E31" s="57"/>
      <c r="F31" s="224">
        <f>ROUND(PRODUCT(F30,C31/100),0)</f>
        <v>0</v>
      </c>
      <c r="G31" s="225"/>
    </row>
    <row r="32" spans="1:7" ht="12.75">
      <c r="A32" s="54" t="s">
        <v>43</v>
      </c>
      <c r="B32" s="55"/>
      <c r="C32" s="56">
        <v>0</v>
      </c>
      <c r="D32" s="55" t="s">
        <v>46</v>
      </c>
      <c r="E32" s="57"/>
      <c r="F32" s="224">
        <v>0</v>
      </c>
      <c r="G32" s="225"/>
    </row>
    <row r="33" spans="1:7" ht="12.75">
      <c r="A33" s="54" t="s">
        <v>45</v>
      </c>
      <c r="B33" s="58"/>
      <c r="C33" s="59">
        <f>SazbaDPH2</f>
        <v>0</v>
      </c>
      <c r="D33" s="55" t="s">
        <v>46</v>
      </c>
      <c r="E33" s="35"/>
      <c r="F33" s="224">
        <f>ROUND(PRODUCT(F32,C33/100),0)</f>
        <v>0</v>
      </c>
      <c r="G33" s="225"/>
    </row>
    <row r="34" spans="1:7" s="60" customFormat="1" ht="19.5" customHeight="1" thickBot="1">
      <c r="A34" s="148" t="s">
        <v>47</v>
      </c>
      <c r="B34" s="149"/>
      <c r="C34" s="149"/>
      <c r="D34" s="149"/>
      <c r="E34" s="150"/>
      <c r="F34" s="226">
        <f>ROUND(SUM(F30:F33),0)</f>
        <v>0</v>
      </c>
      <c r="G34" s="227"/>
    </row>
    <row r="36" spans="1:8" ht="12.75">
      <c r="A36" s="61" t="s">
        <v>48</v>
      </c>
      <c r="B36" s="61"/>
      <c r="C36" s="61"/>
      <c r="D36" s="61"/>
      <c r="E36" s="61"/>
      <c r="F36" s="61"/>
      <c r="G36" s="61"/>
      <c r="H36" t="s">
        <v>6</v>
      </c>
    </row>
    <row r="37" spans="1:8" ht="14.25" customHeight="1">
      <c r="A37" s="61"/>
      <c r="B37" s="228"/>
      <c r="C37" s="228"/>
      <c r="D37" s="228"/>
      <c r="E37" s="228"/>
      <c r="F37" s="228"/>
      <c r="G37" s="228"/>
      <c r="H37" t="s">
        <v>6</v>
      </c>
    </row>
    <row r="38" spans="1:8" ht="12.75" customHeight="1">
      <c r="A38" s="62"/>
      <c r="B38" s="228"/>
      <c r="C38" s="228"/>
      <c r="D38" s="228"/>
      <c r="E38" s="228"/>
      <c r="F38" s="228"/>
      <c r="G38" s="228"/>
      <c r="H38" t="s">
        <v>6</v>
      </c>
    </row>
    <row r="39" spans="1:8" ht="12.75">
      <c r="A39" s="62"/>
      <c r="B39" s="228"/>
      <c r="C39" s="228"/>
      <c r="D39" s="228"/>
      <c r="E39" s="228"/>
      <c r="F39" s="228"/>
      <c r="G39" s="228"/>
      <c r="H39" t="s">
        <v>6</v>
      </c>
    </row>
    <row r="40" spans="1:8" ht="12.75">
      <c r="A40" s="62"/>
      <c r="B40" s="228"/>
      <c r="C40" s="228"/>
      <c r="D40" s="228"/>
      <c r="E40" s="228"/>
      <c r="F40" s="228"/>
      <c r="G40" s="228"/>
      <c r="H40" t="s">
        <v>6</v>
      </c>
    </row>
    <row r="41" spans="1:8" ht="12.75">
      <c r="A41" s="62"/>
      <c r="B41" s="228"/>
      <c r="C41" s="228"/>
      <c r="D41" s="228"/>
      <c r="E41" s="228"/>
      <c r="F41" s="228"/>
      <c r="G41" s="228"/>
      <c r="H41" t="s">
        <v>6</v>
      </c>
    </row>
    <row r="42" spans="1:8" ht="12.75">
      <c r="A42" s="62"/>
      <c r="B42" s="228"/>
      <c r="C42" s="228"/>
      <c r="D42" s="228"/>
      <c r="E42" s="228"/>
      <c r="F42" s="228"/>
      <c r="G42" s="228"/>
      <c r="H42" t="s">
        <v>6</v>
      </c>
    </row>
    <row r="43" spans="1:8" ht="12.75">
      <c r="A43" s="62"/>
      <c r="B43" s="228"/>
      <c r="C43" s="228"/>
      <c r="D43" s="228"/>
      <c r="E43" s="228"/>
      <c r="F43" s="228"/>
      <c r="G43" s="228"/>
      <c r="H43" t="s">
        <v>6</v>
      </c>
    </row>
    <row r="44" spans="1:8" ht="12.75">
      <c r="A44" s="62"/>
      <c r="B44" s="228"/>
      <c r="C44" s="228"/>
      <c r="D44" s="228"/>
      <c r="E44" s="228"/>
      <c r="F44" s="228"/>
      <c r="G44" s="228"/>
      <c r="H44" t="s">
        <v>6</v>
      </c>
    </row>
    <row r="45" spans="1:8" ht="0.75" customHeight="1">
      <c r="A45" s="62"/>
      <c r="B45" s="228"/>
      <c r="C45" s="228"/>
      <c r="D45" s="228"/>
      <c r="E45" s="228"/>
      <c r="F45" s="228"/>
      <c r="G45" s="228"/>
      <c r="H45" t="s">
        <v>6</v>
      </c>
    </row>
    <row r="46" spans="2:7" ht="12.75">
      <c r="B46" s="229"/>
      <c r="C46" s="229"/>
      <c r="D46" s="229"/>
      <c r="E46" s="229"/>
      <c r="F46" s="229"/>
      <c r="G46" s="229"/>
    </row>
    <row r="47" spans="2:7" ht="12.75">
      <c r="B47" s="229"/>
      <c r="C47" s="229"/>
      <c r="D47" s="229"/>
      <c r="E47" s="229"/>
      <c r="F47" s="229"/>
      <c r="G47" s="229"/>
    </row>
    <row r="48" spans="2:7" ht="12.75">
      <c r="B48" s="229"/>
      <c r="C48" s="229"/>
      <c r="D48" s="229"/>
      <c r="E48" s="229"/>
      <c r="F48" s="229"/>
      <c r="G48" s="229"/>
    </row>
    <row r="49" spans="2:7" ht="12.75">
      <c r="B49" s="229"/>
      <c r="C49" s="229"/>
      <c r="D49" s="229"/>
      <c r="E49" s="229"/>
      <c r="F49" s="229"/>
      <c r="G49" s="229"/>
    </row>
    <row r="50" spans="2:7" ht="12.75">
      <c r="B50" s="229"/>
      <c r="C50" s="229"/>
      <c r="D50" s="229"/>
      <c r="E50" s="229"/>
      <c r="F50" s="229"/>
      <c r="G50" s="229"/>
    </row>
    <row r="51" spans="2:7" ht="12.75">
      <c r="B51" s="229"/>
      <c r="C51" s="229"/>
      <c r="D51" s="229"/>
      <c r="E51" s="229"/>
      <c r="F51" s="229"/>
      <c r="G51" s="229"/>
    </row>
    <row r="52" spans="2:7" ht="12.75">
      <c r="B52" s="229"/>
      <c r="C52" s="229"/>
      <c r="D52" s="229"/>
      <c r="E52" s="229"/>
      <c r="F52" s="229"/>
      <c r="G52" s="229"/>
    </row>
    <row r="53" spans="2:7" ht="12.75">
      <c r="B53" s="229"/>
      <c r="C53" s="229"/>
      <c r="D53" s="229"/>
      <c r="E53" s="229"/>
      <c r="F53" s="229"/>
      <c r="G53" s="229"/>
    </row>
    <row r="54" spans="2:7" ht="12.75">
      <c r="B54" s="229"/>
      <c r="C54" s="229"/>
      <c r="D54" s="229"/>
      <c r="E54" s="229"/>
      <c r="F54" s="229"/>
      <c r="G54" s="229"/>
    </row>
    <row r="55" spans="2:7" ht="12.75">
      <c r="B55" s="229"/>
      <c r="C55" s="229"/>
      <c r="D55" s="229"/>
      <c r="E55" s="229"/>
      <c r="F55" s="229"/>
      <c r="G55" s="229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0" t="s">
        <v>49</v>
      </c>
      <c r="B1" s="231"/>
      <c r="C1" s="63" t="str">
        <f>CONCATENATE(cislostavby," ",nazevstavby)</f>
        <v> Český Krumlov, ZŠ Plešivec</v>
      </c>
      <c r="D1" s="64"/>
      <c r="E1" s="65"/>
      <c r="F1" s="64"/>
      <c r="G1" s="66" t="s">
        <v>375</v>
      </c>
      <c r="H1" s="67"/>
      <c r="I1" s="68"/>
    </row>
    <row r="2" spans="1:9" ht="13.5" thickBot="1">
      <c r="A2" s="232" t="s">
        <v>50</v>
      </c>
      <c r="B2" s="233"/>
      <c r="C2" s="69" t="str">
        <f>CONCATENATE(cisloobjektu," ",nazevobjektu)</f>
        <v>SO 01 - Vodovodní přípojka pro hřiště</v>
      </c>
      <c r="D2" s="70"/>
      <c r="E2" s="71"/>
      <c r="F2" s="70"/>
      <c r="G2" s="234"/>
      <c r="H2" s="235"/>
      <c r="I2" s="236"/>
    </row>
    <row r="3" spans="1:9" ht="13.5" thickTop="1">
      <c r="A3" s="46"/>
      <c r="B3" s="46"/>
      <c r="C3" s="46"/>
      <c r="D3" s="46"/>
      <c r="E3" s="46"/>
      <c r="F3" s="40"/>
      <c r="G3" s="46"/>
      <c r="H3" s="46"/>
      <c r="I3" s="46"/>
    </row>
    <row r="4" spans="1:9" ht="19.5" customHeight="1">
      <c r="A4" s="72" t="s">
        <v>51</v>
      </c>
      <c r="B4" s="73"/>
      <c r="C4" s="73"/>
      <c r="D4" s="73"/>
      <c r="E4" s="74"/>
      <c r="F4" s="73"/>
      <c r="G4" s="73"/>
      <c r="H4" s="73"/>
      <c r="I4" s="73"/>
    </row>
    <row r="5" spans="1:9" ht="13.5" thickBot="1">
      <c r="A5" s="46"/>
      <c r="B5" s="46"/>
      <c r="C5" s="46"/>
      <c r="D5" s="46"/>
      <c r="E5" s="46"/>
      <c r="F5" s="46"/>
      <c r="G5" s="46"/>
      <c r="H5" s="46"/>
      <c r="I5" s="46"/>
    </row>
    <row r="6" spans="1:9" s="17" customFormat="1" ht="13.5" thickBot="1">
      <c r="A6" s="168"/>
      <c r="B6" s="169" t="s">
        <v>52</v>
      </c>
      <c r="C6" s="169"/>
      <c r="D6" s="170"/>
      <c r="E6" s="171" t="s">
        <v>53</v>
      </c>
      <c r="F6" s="172" t="s">
        <v>54</v>
      </c>
      <c r="G6" s="172" t="s">
        <v>55</v>
      </c>
      <c r="H6" s="172" t="s">
        <v>56</v>
      </c>
      <c r="I6" s="173" t="s">
        <v>31</v>
      </c>
    </row>
    <row r="7" spans="1:9" s="17" customFormat="1" ht="18" customHeight="1">
      <c r="A7" s="192" t="str">
        <f>Položky!B7</f>
        <v>1</v>
      </c>
      <c r="B7" s="193" t="str">
        <f>Položky!C7</f>
        <v>Zemní práce</v>
      </c>
      <c r="C7" s="194"/>
      <c r="D7" s="195"/>
      <c r="E7" s="196"/>
      <c r="F7" s="197"/>
      <c r="G7" s="197"/>
      <c r="H7" s="197"/>
      <c r="I7" s="198"/>
    </row>
    <row r="8" spans="1:9" s="17" customFormat="1" ht="18" customHeight="1">
      <c r="A8" s="199" t="str">
        <f>Položky!B62</f>
        <v>11</v>
      </c>
      <c r="B8" s="200" t="str">
        <f>Položky!C62</f>
        <v>Přípravné a přidružené práce</v>
      </c>
      <c r="C8" s="201"/>
      <c r="D8" s="202"/>
      <c r="E8" s="203"/>
      <c r="F8" s="204"/>
      <c r="G8" s="204"/>
      <c r="H8" s="204"/>
      <c r="I8" s="205"/>
    </row>
    <row r="9" spans="1:9" s="17" customFormat="1" ht="18" customHeight="1">
      <c r="A9" s="199" t="str">
        <f>Položky!B68</f>
        <v>2</v>
      </c>
      <c r="B9" s="200" t="str">
        <f>Položky!C68</f>
        <v>Základy a zvláštní zakládání</v>
      </c>
      <c r="C9" s="201"/>
      <c r="D9" s="202"/>
      <c r="E9" s="203"/>
      <c r="F9" s="204"/>
      <c r="G9" s="204"/>
      <c r="H9" s="204"/>
      <c r="I9" s="205"/>
    </row>
    <row r="10" spans="1:9" s="17" customFormat="1" ht="18" customHeight="1">
      <c r="A10" s="199" t="str">
        <f>Položky!B72</f>
        <v>45</v>
      </c>
      <c r="B10" s="200" t="str">
        <f>Položky!C72</f>
        <v>Podkladní a vedlejší konstrukce</v>
      </c>
      <c r="C10" s="201"/>
      <c r="D10" s="202"/>
      <c r="E10" s="203"/>
      <c r="F10" s="204"/>
      <c r="G10" s="204"/>
      <c r="H10" s="204"/>
      <c r="I10" s="205"/>
    </row>
    <row r="11" spans="1:9" s="17" customFormat="1" ht="18" customHeight="1">
      <c r="A11" s="199" t="str">
        <f>Položky!B94</f>
        <v>5</v>
      </c>
      <c r="B11" s="200" t="str">
        <f>Položky!C94</f>
        <v>Komunikace</v>
      </c>
      <c r="C11" s="201"/>
      <c r="D11" s="202"/>
      <c r="E11" s="203"/>
      <c r="F11" s="204"/>
      <c r="G11" s="204"/>
      <c r="H11" s="204"/>
      <c r="I11" s="205"/>
    </row>
    <row r="12" spans="1:9" s="17" customFormat="1" ht="18" customHeight="1">
      <c r="A12" s="199" t="str">
        <f>Položky!B116</f>
        <v>8</v>
      </c>
      <c r="B12" s="200" t="str">
        <f>Položky!C116</f>
        <v>Trubní vedení</v>
      </c>
      <c r="C12" s="201"/>
      <c r="D12" s="202"/>
      <c r="E12" s="203"/>
      <c r="F12" s="204"/>
      <c r="G12" s="204"/>
      <c r="H12" s="204"/>
      <c r="I12" s="205"/>
    </row>
    <row r="13" spans="1:9" s="17" customFormat="1" ht="18" customHeight="1">
      <c r="A13" s="199" t="str">
        <f>Položky!B165</f>
        <v>90</v>
      </c>
      <c r="B13" s="200" t="str">
        <f>Položky!C165</f>
        <v>Oplocení</v>
      </c>
      <c r="C13" s="201"/>
      <c r="D13" s="202"/>
      <c r="E13" s="203"/>
      <c r="F13" s="204"/>
      <c r="G13" s="204"/>
      <c r="H13" s="204"/>
      <c r="I13" s="205"/>
    </row>
    <row r="14" spans="1:9" s="17" customFormat="1" ht="18" customHeight="1">
      <c r="A14" s="199" t="str">
        <f>Položky!B168</f>
        <v>96</v>
      </c>
      <c r="B14" s="200" t="str">
        <f>Položky!C168</f>
        <v>Bourání konstrukcí</v>
      </c>
      <c r="C14" s="201"/>
      <c r="D14" s="202"/>
      <c r="E14" s="203"/>
      <c r="F14" s="204"/>
      <c r="G14" s="204"/>
      <c r="H14" s="204"/>
      <c r="I14" s="205"/>
    </row>
    <row r="15" spans="1:9" s="17" customFormat="1" ht="18" customHeight="1">
      <c r="A15" s="199" t="str">
        <f>Položky!B176</f>
        <v>97</v>
      </c>
      <c r="B15" s="200" t="str">
        <f>Položky!C176</f>
        <v>Prorážení otvorů</v>
      </c>
      <c r="C15" s="201"/>
      <c r="D15" s="202"/>
      <c r="E15" s="203"/>
      <c r="F15" s="204"/>
      <c r="G15" s="204"/>
      <c r="H15" s="204"/>
      <c r="I15" s="205"/>
    </row>
    <row r="16" spans="1:9" s="17" customFormat="1" ht="18" customHeight="1">
      <c r="A16" s="199" t="str">
        <f>Položky!B183</f>
        <v>99</v>
      </c>
      <c r="B16" s="200" t="str">
        <f>Položky!C183</f>
        <v>Staveništní přesun hmot</v>
      </c>
      <c r="C16" s="201"/>
      <c r="D16" s="202"/>
      <c r="E16" s="203"/>
      <c r="F16" s="204"/>
      <c r="G16" s="204"/>
      <c r="H16" s="204"/>
      <c r="I16" s="205"/>
    </row>
    <row r="17" spans="1:9" s="17" customFormat="1" ht="18" customHeight="1" thickBot="1">
      <c r="A17" s="206" t="str">
        <f>Položky!B186</f>
        <v>D96</v>
      </c>
      <c r="B17" s="207" t="str">
        <f>Položky!C186</f>
        <v>Přesuny suti a vybouraných hmot</v>
      </c>
      <c r="C17" s="208"/>
      <c r="D17" s="209"/>
      <c r="E17" s="210"/>
      <c r="F17" s="211"/>
      <c r="G17" s="211"/>
      <c r="H17" s="211"/>
      <c r="I17" s="212"/>
    </row>
    <row r="18" spans="1:9" s="75" customFormat="1" ht="18" customHeight="1" thickBot="1">
      <c r="A18" s="174"/>
      <c r="B18" s="175" t="s">
        <v>57</v>
      </c>
      <c r="C18" s="175"/>
      <c r="D18" s="176"/>
      <c r="E18" s="177"/>
      <c r="F18" s="178"/>
      <c r="G18" s="178"/>
      <c r="H18" s="178"/>
      <c r="I18" s="179"/>
    </row>
    <row r="19" spans="1:9" ht="12.75">
      <c r="A19" s="40"/>
      <c r="B19" s="40"/>
      <c r="C19" s="40"/>
      <c r="D19" s="40"/>
      <c r="E19" s="40"/>
      <c r="F19" s="40"/>
      <c r="G19" s="40"/>
      <c r="H19" s="40"/>
      <c r="I19" s="40"/>
    </row>
    <row r="20" spans="1:57" ht="19.5" customHeight="1">
      <c r="A20" s="73" t="s">
        <v>58</v>
      </c>
      <c r="B20" s="73"/>
      <c r="C20" s="73"/>
      <c r="D20" s="73"/>
      <c r="E20" s="73"/>
      <c r="F20" s="73"/>
      <c r="G20" s="76"/>
      <c r="H20" s="73"/>
      <c r="I20" s="73"/>
      <c r="BA20" s="21"/>
      <c r="BB20" s="21"/>
      <c r="BC20" s="21"/>
      <c r="BD20" s="21"/>
      <c r="BE20" s="21"/>
    </row>
    <row r="21" spans="1:9" ht="13.5" thickBot="1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12.75">
      <c r="A22" s="143" t="s">
        <v>59</v>
      </c>
      <c r="B22" s="144"/>
      <c r="C22" s="144"/>
      <c r="D22" s="180"/>
      <c r="E22" s="181" t="s">
        <v>60</v>
      </c>
      <c r="F22" s="182" t="s">
        <v>61</v>
      </c>
      <c r="G22" s="183" t="s">
        <v>62</v>
      </c>
      <c r="H22" s="184"/>
      <c r="I22" s="185" t="s">
        <v>60</v>
      </c>
    </row>
    <row r="23" spans="1:53" ht="12.75">
      <c r="A23" s="38" t="s">
        <v>336</v>
      </c>
      <c r="B23" s="29"/>
      <c r="C23" s="29"/>
      <c r="D23" s="77"/>
      <c r="E23" s="78">
        <v>0</v>
      </c>
      <c r="F23" s="79">
        <v>0</v>
      </c>
      <c r="G23" s="80">
        <f aca="true" t="shared" si="0" ref="G23:G30">CHOOSE(BA23+1,HSV+PSV,HSV+PSV+Mont,HSV+PSV+Dodavka+Mont,HSV,PSV,Mont,Dodavka,Mont+Dodavka,0)</f>
        <v>0</v>
      </c>
      <c r="H23" s="81"/>
      <c r="I23" s="82">
        <f aca="true" t="shared" si="1" ref="I23:I30">E23+F23*G23/100</f>
        <v>0</v>
      </c>
      <c r="BA23">
        <v>0</v>
      </c>
    </row>
    <row r="24" spans="1:53" ht="12.75">
      <c r="A24" s="38" t="s">
        <v>337</v>
      </c>
      <c r="B24" s="29"/>
      <c r="C24" s="29"/>
      <c r="D24" s="77"/>
      <c r="E24" s="78">
        <v>0</v>
      </c>
      <c r="F24" s="79">
        <v>0</v>
      </c>
      <c r="G24" s="80">
        <f t="shared" si="0"/>
        <v>0</v>
      </c>
      <c r="H24" s="81"/>
      <c r="I24" s="82">
        <f t="shared" si="1"/>
        <v>0</v>
      </c>
      <c r="BA24">
        <v>0</v>
      </c>
    </row>
    <row r="25" spans="1:53" ht="12.75">
      <c r="A25" s="38" t="s">
        <v>338</v>
      </c>
      <c r="B25" s="29"/>
      <c r="C25" s="29"/>
      <c r="D25" s="77"/>
      <c r="E25" s="78">
        <v>0</v>
      </c>
      <c r="F25" s="79">
        <v>0</v>
      </c>
      <c r="G25" s="80">
        <f t="shared" si="0"/>
        <v>0</v>
      </c>
      <c r="H25" s="81"/>
      <c r="I25" s="82">
        <f t="shared" si="1"/>
        <v>0</v>
      </c>
      <c r="BA25">
        <v>0</v>
      </c>
    </row>
    <row r="26" spans="1:53" ht="12.75">
      <c r="A26" s="38" t="s">
        <v>339</v>
      </c>
      <c r="B26" s="29"/>
      <c r="C26" s="29"/>
      <c r="D26" s="77"/>
      <c r="E26" s="78">
        <v>0</v>
      </c>
      <c r="F26" s="79">
        <v>0</v>
      </c>
      <c r="G26" s="80">
        <f t="shared" si="0"/>
        <v>0</v>
      </c>
      <c r="H26" s="81"/>
      <c r="I26" s="82">
        <f t="shared" si="1"/>
        <v>0</v>
      </c>
      <c r="BA26">
        <v>0</v>
      </c>
    </row>
    <row r="27" spans="1:53" ht="12.75">
      <c r="A27" s="38" t="s">
        <v>340</v>
      </c>
      <c r="B27" s="29"/>
      <c r="C27" s="29"/>
      <c r="D27" s="77"/>
      <c r="E27" s="78">
        <v>0</v>
      </c>
      <c r="F27" s="79">
        <v>3</v>
      </c>
      <c r="G27" s="80">
        <f t="shared" si="0"/>
        <v>0</v>
      </c>
      <c r="H27" s="81"/>
      <c r="I27" s="82">
        <f t="shared" si="1"/>
        <v>0</v>
      </c>
      <c r="BA27">
        <v>1</v>
      </c>
    </row>
    <row r="28" spans="1:53" ht="12.75">
      <c r="A28" s="38" t="s">
        <v>341</v>
      </c>
      <c r="B28" s="29"/>
      <c r="C28" s="29"/>
      <c r="D28" s="77"/>
      <c r="E28" s="78">
        <v>0</v>
      </c>
      <c r="F28" s="79">
        <v>0</v>
      </c>
      <c r="G28" s="80">
        <f t="shared" si="0"/>
        <v>0</v>
      </c>
      <c r="H28" s="81"/>
      <c r="I28" s="82">
        <f t="shared" si="1"/>
        <v>0</v>
      </c>
      <c r="BA28">
        <v>1</v>
      </c>
    </row>
    <row r="29" spans="1:53" ht="12.75">
      <c r="A29" s="38" t="s">
        <v>342</v>
      </c>
      <c r="B29" s="29"/>
      <c r="C29" s="29"/>
      <c r="D29" s="77"/>
      <c r="E29" s="78">
        <v>0</v>
      </c>
      <c r="F29" s="79">
        <v>0</v>
      </c>
      <c r="G29" s="80">
        <f t="shared" si="0"/>
        <v>0</v>
      </c>
      <c r="H29" s="81"/>
      <c r="I29" s="82">
        <f t="shared" si="1"/>
        <v>0</v>
      </c>
      <c r="BA29">
        <v>2</v>
      </c>
    </row>
    <row r="30" spans="1:53" ht="12.75">
      <c r="A30" s="38" t="s">
        <v>343</v>
      </c>
      <c r="B30" s="29"/>
      <c r="C30" s="29"/>
      <c r="D30" s="77"/>
      <c r="E30" s="78">
        <v>0</v>
      </c>
      <c r="F30" s="79">
        <v>0</v>
      </c>
      <c r="G30" s="80">
        <f t="shared" si="0"/>
        <v>0</v>
      </c>
      <c r="H30" s="81"/>
      <c r="I30" s="82">
        <f t="shared" si="1"/>
        <v>0</v>
      </c>
      <c r="BA30">
        <v>2</v>
      </c>
    </row>
    <row r="31" spans="1:9" ht="13.5" thickBot="1">
      <c r="A31" s="186"/>
      <c r="B31" s="187" t="s">
        <v>63</v>
      </c>
      <c r="C31" s="188"/>
      <c r="D31" s="189"/>
      <c r="E31" s="190"/>
      <c r="F31" s="191"/>
      <c r="G31" s="191"/>
      <c r="H31" s="237">
        <f>SUM(I23:I30)</f>
        <v>0</v>
      </c>
      <c r="I31" s="238"/>
    </row>
    <row r="33" spans="2:9" ht="12.75">
      <c r="B33" s="75"/>
      <c r="F33" s="83"/>
      <c r="G33" s="84"/>
      <c r="H33" s="84"/>
      <c r="I33" s="85"/>
    </row>
    <row r="34" spans="6:9" ht="12.75">
      <c r="F34" s="83"/>
      <c r="G34" s="84"/>
      <c r="H34" s="84"/>
      <c r="I34" s="85"/>
    </row>
    <row r="35" spans="6:9" ht="12.75">
      <c r="F35" s="83"/>
      <c r="G35" s="84"/>
      <c r="H35" s="84"/>
      <c r="I35" s="85"/>
    </row>
    <row r="36" spans="6:9" ht="12.75">
      <c r="F36" s="83"/>
      <c r="G36" s="84"/>
      <c r="H36" s="84"/>
      <c r="I36" s="85"/>
    </row>
    <row r="37" spans="6:9" ht="12.75">
      <c r="F37" s="83"/>
      <c r="G37" s="84"/>
      <c r="H37" s="84"/>
      <c r="I37" s="85"/>
    </row>
    <row r="38" spans="6:9" ht="12.75">
      <c r="F38" s="83"/>
      <c r="G38" s="84"/>
      <c r="H38" s="84"/>
      <c r="I38" s="85"/>
    </row>
    <row r="39" spans="6:9" ht="12.75">
      <c r="F39" s="83"/>
      <c r="G39" s="84"/>
      <c r="H39" s="84"/>
      <c r="I39" s="85"/>
    </row>
    <row r="40" spans="6:9" ht="12.75">
      <c r="F40" s="83"/>
      <c r="G40" s="84"/>
      <c r="H40" s="84"/>
      <c r="I40" s="85"/>
    </row>
    <row r="41" spans="6:9" ht="12.75">
      <c r="F41" s="83"/>
      <c r="G41" s="84"/>
      <c r="H41" s="84"/>
      <c r="I41" s="85"/>
    </row>
    <row r="42" spans="6:9" ht="12.75">
      <c r="F42" s="83"/>
      <c r="G42" s="84"/>
      <c r="H42" s="84"/>
      <c r="I42" s="85"/>
    </row>
    <row r="43" spans="6:9" ht="12.75">
      <c r="F43" s="83"/>
      <c r="G43" s="84"/>
      <c r="H43" s="84"/>
      <c r="I43" s="85"/>
    </row>
    <row r="44" spans="6:9" ht="12.75">
      <c r="F44" s="83"/>
      <c r="G44" s="84"/>
      <c r="H44" s="84"/>
      <c r="I44" s="85"/>
    </row>
    <row r="45" spans="6:9" ht="12.75">
      <c r="F45" s="83"/>
      <c r="G45" s="84"/>
      <c r="H45" s="84"/>
      <c r="I45" s="85"/>
    </row>
    <row r="46" spans="6:9" ht="12.75">
      <c r="F46" s="83"/>
      <c r="G46" s="84"/>
      <c r="H46" s="84"/>
      <c r="I46" s="85"/>
    </row>
    <row r="47" spans="6:9" ht="12.75">
      <c r="F47" s="83"/>
      <c r="G47" s="84"/>
      <c r="H47" s="84"/>
      <c r="I47" s="85"/>
    </row>
    <row r="48" spans="6:9" ht="12.75">
      <c r="F48" s="83"/>
      <c r="G48" s="84"/>
      <c r="H48" s="84"/>
      <c r="I48" s="85"/>
    </row>
    <row r="49" spans="6:9" ht="12.75">
      <c r="F49" s="83"/>
      <c r="G49" s="84"/>
      <c r="H49" s="84"/>
      <c r="I49" s="85"/>
    </row>
    <row r="50" spans="6:9" ht="12.75">
      <c r="F50" s="83"/>
      <c r="G50" s="84"/>
      <c r="H50" s="84"/>
      <c r="I50" s="85"/>
    </row>
    <row r="51" spans="6:9" ht="12.75">
      <c r="F51" s="83"/>
      <c r="G51" s="84"/>
      <c r="H51" s="84"/>
      <c r="I51" s="85"/>
    </row>
    <row r="52" spans="6:9" ht="12.75">
      <c r="F52" s="83"/>
      <c r="G52" s="84"/>
      <c r="H52" s="84"/>
      <c r="I52" s="85"/>
    </row>
    <row r="53" spans="6:9" ht="12.75">
      <c r="F53" s="83"/>
      <c r="G53" s="84"/>
      <c r="H53" s="84"/>
      <c r="I53" s="85"/>
    </row>
    <row r="54" spans="6:9" ht="12.75">
      <c r="F54" s="83"/>
      <c r="G54" s="84"/>
      <c r="H54" s="84"/>
      <c r="I54" s="85"/>
    </row>
    <row r="55" spans="6:9" ht="12.75">
      <c r="F55" s="83"/>
      <c r="G55" s="84"/>
      <c r="H55" s="84"/>
      <c r="I55" s="85"/>
    </row>
    <row r="56" spans="6:9" ht="12.75">
      <c r="F56" s="83"/>
      <c r="G56" s="84"/>
      <c r="H56" s="84"/>
      <c r="I56" s="85"/>
    </row>
    <row r="57" spans="6:9" ht="12.75">
      <c r="F57" s="83"/>
      <c r="G57" s="84"/>
      <c r="H57" s="84"/>
      <c r="I57" s="85"/>
    </row>
    <row r="58" spans="6:9" ht="12.75">
      <c r="F58" s="83"/>
      <c r="G58" s="84"/>
      <c r="H58" s="84"/>
      <c r="I58" s="85"/>
    </row>
    <row r="59" spans="6:9" ht="12.75">
      <c r="F59" s="83"/>
      <c r="G59" s="84"/>
      <c r="H59" s="84"/>
      <c r="I59" s="85"/>
    </row>
    <row r="60" spans="6:9" ht="12.75">
      <c r="F60" s="83"/>
      <c r="G60" s="84"/>
      <c r="H60" s="84"/>
      <c r="I60" s="85"/>
    </row>
    <row r="61" spans="6:9" ht="12.75">
      <c r="F61" s="83"/>
      <c r="G61" s="84"/>
      <c r="H61" s="84"/>
      <c r="I61" s="85"/>
    </row>
    <row r="62" spans="6:9" ht="12.75">
      <c r="F62" s="83"/>
      <c r="G62" s="84"/>
      <c r="H62" s="84"/>
      <c r="I62" s="85"/>
    </row>
    <row r="63" spans="6:9" ht="12.75">
      <c r="F63" s="83"/>
      <c r="G63" s="84"/>
      <c r="H63" s="84"/>
      <c r="I63" s="85"/>
    </row>
    <row r="64" spans="6:9" ht="12.75">
      <c r="F64" s="83"/>
      <c r="G64" s="84"/>
      <c r="H64" s="84"/>
      <c r="I64" s="85"/>
    </row>
    <row r="65" spans="6:9" ht="12.75">
      <c r="F65" s="83"/>
      <c r="G65" s="84"/>
      <c r="H65" s="84"/>
      <c r="I65" s="85"/>
    </row>
    <row r="66" spans="6:9" ht="12.75">
      <c r="F66" s="83"/>
      <c r="G66" s="84"/>
      <c r="H66" s="84"/>
      <c r="I66" s="85"/>
    </row>
    <row r="67" spans="6:9" ht="12.75">
      <c r="F67" s="83"/>
      <c r="G67" s="84"/>
      <c r="H67" s="84"/>
      <c r="I67" s="85"/>
    </row>
    <row r="68" spans="6:9" ht="12.75">
      <c r="F68" s="83"/>
      <c r="G68" s="84"/>
      <c r="H68" s="84"/>
      <c r="I68" s="85"/>
    </row>
    <row r="69" spans="6:9" ht="12.75">
      <c r="F69" s="83"/>
      <c r="G69" s="84"/>
      <c r="H69" s="84"/>
      <c r="I69" s="85"/>
    </row>
    <row r="70" spans="6:9" ht="12.75">
      <c r="F70" s="83"/>
      <c r="G70" s="84"/>
      <c r="H70" s="84"/>
      <c r="I70" s="85"/>
    </row>
    <row r="71" spans="6:9" ht="12.75">
      <c r="F71" s="83"/>
      <c r="G71" s="84"/>
      <c r="H71" s="84"/>
      <c r="I71" s="85"/>
    </row>
    <row r="72" spans="6:9" ht="12.75">
      <c r="F72" s="83"/>
      <c r="G72" s="84"/>
      <c r="H72" s="84"/>
      <c r="I72" s="85"/>
    </row>
    <row r="73" spans="6:9" ht="12.75">
      <c r="F73" s="83"/>
      <c r="G73" s="84"/>
      <c r="H73" s="84"/>
      <c r="I73" s="85"/>
    </row>
    <row r="74" spans="6:9" ht="12.75">
      <c r="F74" s="83"/>
      <c r="G74" s="84"/>
      <c r="H74" s="84"/>
      <c r="I74" s="85"/>
    </row>
    <row r="75" spans="6:9" ht="12.75">
      <c r="F75" s="83"/>
      <c r="G75" s="84"/>
      <c r="H75" s="84"/>
      <c r="I75" s="85"/>
    </row>
    <row r="76" spans="6:9" ht="12.75">
      <c r="F76" s="83"/>
      <c r="G76" s="84"/>
      <c r="H76" s="84"/>
      <c r="I76" s="85"/>
    </row>
    <row r="77" spans="6:9" ht="12.75">
      <c r="F77" s="83"/>
      <c r="G77" s="84"/>
      <c r="H77" s="84"/>
      <c r="I77" s="85"/>
    </row>
    <row r="78" spans="6:9" ht="12.75">
      <c r="F78" s="83"/>
      <c r="G78" s="84"/>
      <c r="H78" s="84"/>
      <c r="I78" s="85"/>
    </row>
    <row r="79" spans="6:9" ht="12.75">
      <c r="F79" s="83"/>
      <c r="G79" s="84"/>
      <c r="H79" s="84"/>
      <c r="I79" s="85"/>
    </row>
    <row r="80" spans="6:9" ht="12.75">
      <c r="F80" s="83"/>
      <c r="G80" s="84"/>
      <c r="H80" s="84"/>
      <c r="I80" s="85"/>
    </row>
    <row r="81" spans="6:9" ht="12.75">
      <c r="F81" s="83"/>
      <c r="G81" s="84"/>
      <c r="H81" s="84"/>
      <c r="I81" s="85"/>
    </row>
    <row r="82" spans="6:9" ht="12.75">
      <c r="F82" s="83"/>
      <c r="G82" s="84"/>
      <c r="H82" s="84"/>
      <c r="I82" s="85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64"/>
  <sheetViews>
    <sheetView showGridLines="0" showZeros="0" zoomScalePageLayoutView="0" workbookViewId="0" topLeftCell="A1">
      <selection activeCell="H1" sqref="H1"/>
    </sheetView>
  </sheetViews>
  <sheetFormatPr defaultColWidth="9.00390625" defaultRowHeight="12.75"/>
  <cols>
    <col min="1" max="1" width="4.375" style="86" customWidth="1"/>
    <col min="2" max="2" width="11.625" style="86" customWidth="1"/>
    <col min="3" max="3" width="45.125" style="86" customWidth="1"/>
    <col min="4" max="4" width="5.625" style="86" customWidth="1"/>
    <col min="5" max="5" width="7.75390625" style="128" customWidth="1"/>
    <col min="6" max="6" width="8.625" style="86" customWidth="1"/>
    <col min="7" max="7" width="12.00390625" style="86" customWidth="1"/>
    <col min="8" max="11" width="9.125" style="86" customWidth="1"/>
    <col min="12" max="12" width="75.375" style="86" customWidth="1"/>
    <col min="13" max="13" width="45.25390625" style="86" customWidth="1"/>
    <col min="14" max="16384" width="9.125" style="86" customWidth="1"/>
  </cols>
  <sheetData>
    <row r="1" spans="1:7" ht="15.75">
      <c r="A1" s="242" t="s">
        <v>376</v>
      </c>
      <c r="B1" s="242"/>
      <c r="C1" s="242"/>
      <c r="D1" s="242"/>
      <c r="E1" s="242"/>
      <c r="F1" s="242"/>
      <c r="G1" s="242"/>
    </row>
    <row r="2" spans="1:7" ht="14.25" customHeight="1" thickBot="1">
      <c r="A2" s="87"/>
      <c r="B2" s="88"/>
      <c r="C2" s="89"/>
      <c r="D2" s="89"/>
      <c r="E2" s="90"/>
      <c r="F2" s="89"/>
      <c r="G2" s="89"/>
    </row>
    <row r="3" spans="1:7" ht="13.5" thickTop="1">
      <c r="A3" s="230" t="s">
        <v>49</v>
      </c>
      <c r="B3" s="231"/>
      <c r="C3" s="63" t="str">
        <f>CONCATENATE(cislostavby," ",nazevstavby)</f>
        <v> Český Krumlov, ZŠ Plešivec</v>
      </c>
      <c r="D3" s="91"/>
      <c r="E3" s="66" t="s">
        <v>375</v>
      </c>
      <c r="F3" s="67"/>
      <c r="G3" s="92"/>
    </row>
    <row r="4" spans="1:7" ht="13.5" thickBot="1">
      <c r="A4" s="243" t="s">
        <v>50</v>
      </c>
      <c r="B4" s="233"/>
      <c r="C4" s="69" t="str">
        <f>CONCATENATE(cisloobjektu," ",nazevobjektu)</f>
        <v>SO 01 - Vodovodní přípojka pro hřiště</v>
      </c>
      <c r="D4" s="93"/>
      <c r="E4" s="244">
        <f>Rekapitulace!G2</f>
        <v>0</v>
      </c>
      <c r="F4" s="245"/>
      <c r="G4" s="246"/>
    </row>
    <row r="5" spans="1:7" ht="13.5" thickTop="1">
      <c r="A5" s="94"/>
      <c r="B5" s="87"/>
      <c r="C5" s="87"/>
      <c r="D5" s="87"/>
      <c r="E5" s="95"/>
      <c r="F5" s="87"/>
      <c r="G5" s="96"/>
    </row>
    <row r="6" spans="1:7" ht="12.75">
      <c r="A6" s="213" t="s">
        <v>64</v>
      </c>
      <c r="B6" s="214" t="s">
        <v>65</v>
      </c>
      <c r="C6" s="214" t="s">
        <v>66</v>
      </c>
      <c r="D6" s="214" t="s">
        <v>67</v>
      </c>
      <c r="E6" s="215" t="s">
        <v>68</v>
      </c>
      <c r="F6" s="214" t="s">
        <v>69</v>
      </c>
      <c r="G6" s="216" t="s">
        <v>70</v>
      </c>
    </row>
    <row r="7" spans="1:15" ht="19.5" customHeight="1">
      <c r="A7" s="97" t="s">
        <v>71</v>
      </c>
      <c r="B7" s="98" t="s">
        <v>72</v>
      </c>
      <c r="C7" s="99" t="s">
        <v>73</v>
      </c>
      <c r="D7" s="100"/>
      <c r="E7" s="101"/>
      <c r="F7" s="101"/>
      <c r="G7" s="102"/>
      <c r="H7" s="103"/>
      <c r="I7" s="103"/>
      <c r="O7" s="104">
        <v>1</v>
      </c>
    </row>
    <row r="8" spans="1:104" ht="12.75">
      <c r="A8" s="105">
        <v>1</v>
      </c>
      <c r="B8" s="106" t="s">
        <v>76</v>
      </c>
      <c r="C8" s="107" t="s">
        <v>77</v>
      </c>
      <c r="D8" s="108" t="s">
        <v>78</v>
      </c>
      <c r="E8" s="109">
        <v>3.8</v>
      </c>
      <c r="F8" s="109"/>
      <c r="G8" s="110">
        <f>E8*F8</f>
        <v>0</v>
      </c>
      <c r="O8" s="104">
        <v>2</v>
      </c>
      <c r="AA8" s="86">
        <v>1</v>
      </c>
      <c r="AB8" s="86">
        <v>1</v>
      </c>
      <c r="AC8" s="86">
        <v>1</v>
      </c>
      <c r="AZ8" s="86">
        <v>1</v>
      </c>
      <c r="BA8" s="86">
        <f>IF(AZ8=1,G8,0)</f>
        <v>0</v>
      </c>
      <c r="BB8" s="86">
        <f>IF(AZ8=2,G8,0)</f>
        <v>0</v>
      </c>
      <c r="BC8" s="86">
        <f>IF(AZ8=3,G8,0)</f>
        <v>0</v>
      </c>
      <c r="BD8" s="86">
        <f>IF(AZ8=4,G8,0)</f>
        <v>0</v>
      </c>
      <c r="BE8" s="86">
        <f>IF(AZ8=5,G8,0)</f>
        <v>0</v>
      </c>
      <c r="CA8" s="111">
        <v>1</v>
      </c>
      <c r="CB8" s="111">
        <v>1</v>
      </c>
      <c r="CZ8" s="86">
        <v>0.02478</v>
      </c>
    </row>
    <row r="9" spans="1:15" ht="12.75">
      <c r="A9" s="112"/>
      <c r="B9" s="114"/>
      <c r="C9" s="239" t="s">
        <v>79</v>
      </c>
      <c r="D9" s="240"/>
      <c r="E9" s="115">
        <v>3.8</v>
      </c>
      <c r="F9" s="116"/>
      <c r="G9" s="117"/>
      <c r="M9" s="113" t="s">
        <v>79</v>
      </c>
      <c r="O9" s="104"/>
    </row>
    <row r="10" spans="1:104" ht="12.75">
      <c r="A10" s="105">
        <v>2</v>
      </c>
      <c r="B10" s="106" t="s">
        <v>80</v>
      </c>
      <c r="C10" s="107" t="s">
        <v>81</v>
      </c>
      <c r="D10" s="108" t="s">
        <v>82</v>
      </c>
      <c r="E10" s="109">
        <v>2.25</v>
      </c>
      <c r="F10" s="109"/>
      <c r="G10" s="110">
        <f>E10*F10</f>
        <v>0</v>
      </c>
      <c r="O10" s="104">
        <v>2</v>
      </c>
      <c r="AA10" s="86">
        <v>1</v>
      </c>
      <c r="AB10" s="86">
        <v>1</v>
      </c>
      <c r="AC10" s="86">
        <v>1</v>
      </c>
      <c r="AZ10" s="86">
        <v>1</v>
      </c>
      <c r="BA10" s="86">
        <f>IF(AZ10=1,G10,0)</f>
        <v>0</v>
      </c>
      <c r="BB10" s="86">
        <f>IF(AZ10=2,G10,0)</f>
        <v>0</v>
      </c>
      <c r="BC10" s="86">
        <f>IF(AZ10=3,G10,0)</f>
        <v>0</v>
      </c>
      <c r="BD10" s="86">
        <f>IF(AZ10=4,G10,0)</f>
        <v>0</v>
      </c>
      <c r="BE10" s="86">
        <f>IF(AZ10=5,G10,0)</f>
        <v>0</v>
      </c>
      <c r="CA10" s="111">
        <v>1</v>
      </c>
      <c r="CB10" s="111">
        <v>1</v>
      </c>
      <c r="CZ10" s="86">
        <v>0</v>
      </c>
    </row>
    <row r="11" spans="1:15" ht="12.75">
      <c r="A11" s="112"/>
      <c r="B11" s="114"/>
      <c r="C11" s="239" t="s">
        <v>83</v>
      </c>
      <c r="D11" s="240"/>
      <c r="E11" s="115">
        <v>2.25</v>
      </c>
      <c r="F11" s="116"/>
      <c r="G11" s="117"/>
      <c r="M11" s="113" t="s">
        <v>83</v>
      </c>
      <c r="O11" s="104"/>
    </row>
    <row r="12" spans="1:104" ht="12.75">
      <c r="A12" s="105">
        <v>3</v>
      </c>
      <c r="B12" s="106" t="s">
        <v>84</v>
      </c>
      <c r="C12" s="107" t="s">
        <v>85</v>
      </c>
      <c r="D12" s="108" t="s">
        <v>82</v>
      </c>
      <c r="E12" s="109">
        <v>5.63</v>
      </c>
      <c r="F12" s="109"/>
      <c r="G12" s="110">
        <f>E12*F12</f>
        <v>0</v>
      </c>
      <c r="O12" s="104">
        <v>2</v>
      </c>
      <c r="AA12" s="86">
        <v>1</v>
      </c>
      <c r="AB12" s="86">
        <v>1</v>
      </c>
      <c r="AC12" s="86">
        <v>1</v>
      </c>
      <c r="AZ12" s="86">
        <v>1</v>
      </c>
      <c r="BA12" s="86">
        <f>IF(AZ12=1,G12,0)</f>
        <v>0</v>
      </c>
      <c r="BB12" s="86">
        <f>IF(AZ12=2,G12,0)</f>
        <v>0</v>
      </c>
      <c r="BC12" s="86">
        <f>IF(AZ12=3,G12,0)</f>
        <v>0</v>
      </c>
      <c r="BD12" s="86">
        <f>IF(AZ12=4,G12,0)</f>
        <v>0</v>
      </c>
      <c r="BE12" s="86">
        <f>IF(AZ12=5,G12,0)</f>
        <v>0</v>
      </c>
      <c r="CA12" s="111">
        <v>1</v>
      </c>
      <c r="CB12" s="111">
        <v>1</v>
      </c>
      <c r="CZ12" s="86">
        <v>0</v>
      </c>
    </row>
    <row r="13" spans="1:15" ht="12.75">
      <c r="A13" s="112"/>
      <c r="B13" s="114"/>
      <c r="C13" s="239" t="s">
        <v>86</v>
      </c>
      <c r="D13" s="240"/>
      <c r="E13" s="115">
        <v>5.63</v>
      </c>
      <c r="F13" s="116"/>
      <c r="G13" s="117"/>
      <c r="M13" s="113" t="s">
        <v>86</v>
      </c>
      <c r="O13" s="104"/>
    </row>
    <row r="14" spans="1:104" ht="12.75">
      <c r="A14" s="105">
        <v>4</v>
      </c>
      <c r="B14" s="106" t="s">
        <v>87</v>
      </c>
      <c r="C14" s="107" t="s">
        <v>88</v>
      </c>
      <c r="D14" s="108" t="s">
        <v>82</v>
      </c>
      <c r="E14" s="109">
        <v>3.688</v>
      </c>
      <c r="F14" s="109"/>
      <c r="G14" s="110">
        <f>E14*F14</f>
        <v>0</v>
      </c>
      <c r="O14" s="104">
        <v>2</v>
      </c>
      <c r="AA14" s="86">
        <v>1</v>
      </c>
      <c r="AB14" s="86">
        <v>1</v>
      </c>
      <c r="AC14" s="86">
        <v>1</v>
      </c>
      <c r="AZ14" s="86">
        <v>1</v>
      </c>
      <c r="BA14" s="86">
        <f>IF(AZ14=1,G14,0)</f>
        <v>0</v>
      </c>
      <c r="BB14" s="86">
        <f>IF(AZ14=2,G14,0)</f>
        <v>0</v>
      </c>
      <c r="BC14" s="86">
        <f>IF(AZ14=3,G14,0)</f>
        <v>0</v>
      </c>
      <c r="BD14" s="86">
        <f>IF(AZ14=4,G14,0)</f>
        <v>0</v>
      </c>
      <c r="BE14" s="86">
        <f>IF(AZ14=5,G14,0)</f>
        <v>0</v>
      </c>
      <c r="CA14" s="111">
        <v>1</v>
      </c>
      <c r="CB14" s="111">
        <v>1</v>
      </c>
      <c r="CZ14" s="86">
        <v>0</v>
      </c>
    </row>
    <row r="15" spans="1:15" ht="12" customHeight="1">
      <c r="A15" s="112"/>
      <c r="B15" s="114"/>
      <c r="C15" s="241" t="s">
        <v>89</v>
      </c>
      <c r="D15" s="240"/>
      <c r="E15" s="134">
        <v>0</v>
      </c>
      <c r="F15" s="116"/>
      <c r="G15" s="117"/>
      <c r="M15" s="113" t="s">
        <v>89</v>
      </c>
      <c r="O15" s="104"/>
    </row>
    <row r="16" spans="1:15" ht="12" customHeight="1">
      <c r="A16" s="112"/>
      <c r="B16" s="114"/>
      <c r="C16" s="241" t="s">
        <v>90</v>
      </c>
      <c r="D16" s="240"/>
      <c r="E16" s="134">
        <v>1</v>
      </c>
      <c r="F16" s="116"/>
      <c r="G16" s="117"/>
      <c r="M16" s="113" t="s">
        <v>90</v>
      </c>
      <c r="O16" s="104"/>
    </row>
    <row r="17" spans="1:15" ht="12" customHeight="1">
      <c r="A17" s="112"/>
      <c r="B17" s="114"/>
      <c r="C17" s="241" t="s">
        <v>91</v>
      </c>
      <c r="D17" s="240"/>
      <c r="E17" s="134">
        <v>0.2925</v>
      </c>
      <c r="F17" s="116"/>
      <c r="G17" s="117"/>
      <c r="M17" s="113" t="s">
        <v>91</v>
      </c>
      <c r="O17" s="104"/>
    </row>
    <row r="18" spans="1:15" ht="12" customHeight="1">
      <c r="A18" s="112"/>
      <c r="B18" s="114"/>
      <c r="C18" s="241" t="s">
        <v>92</v>
      </c>
      <c r="D18" s="240"/>
      <c r="E18" s="134">
        <v>3.315</v>
      </c>
      <c r="F18" s="116"/>
      <c r="G18" s="117"/>
      <c r="M18" s="113" t="s">
        <v>92</v>
      </c>
      <c r="O18" s="104"/>
    </row>
    <row r="19" spans="1:15" ht="12" customHeight="1">
      <c r="A19" s="112"/>
      <c r="B19" s="114"/>
      <c r="C19" s="241" t="s">
        <v>93</v>
      </c>
      <c r="D19" s="240"/>
      <c r="E19" s="134">
        <v>4.6075</v>
      </c>
      <c r="F19" s="116"/>
      <c r="G19" s="117"/>
      <c r="M19" s="113" t="s">
        <v>93</v>
      </c>
      <c r="O19" s="104"/>
    </row>
    <row r="20" spans="1:15" ht="12" customHeight="1">
      <c r="A20" s="112"/>
      <c r="B20" s="114"/>
      <c r="C20" s="239" t="s">
        <v>94</v>
      </c>
      <c r="D20" s="240"/>
      <c r="E20" s="115">
        <v>3.688</v>
      </c>
      <c r="F20" s="116"/>
      <c r="G20" s="117"/>
      <c r="M20" s="113" t="s">
        <v>94</v>
      </c>
      <c r="O20" s="104"/>
    </row>
    <row r="21" spans="1:104" ht="12.75">
      <c r="A21" s="105">
        <v>5</v>
      </c>
      <c r="B21" s="106" t="s">
        <v>95</v>
      </c>
      <c r="C21" s="107" t="s">
        <v>96</v>
      </c>
      <c r="D21" s="108" t="s">
        <v>82</v>
      </c>
      <c r="E21" s="109">
        <v>3.69</v>
      </c>
      <c r="F21" s="109"/>
      <c r="G21" s="110">
        <f>E21*F21</f>
        <v>0</v>
      </c>
      <c r="O21" s="104">
        <v>2</v>
      </c>
      <c r="AA21" s="86">
        <v>1</v>
      </c>
      <c r="AB21" s="86">
        <v>1</v>
      </c>
      <c r="AC21" s="86">
        <v>1</v>
      </c>
      <c r="AZ21" s="86">
        <v>1</v>
      </c>
      <c r="BA21" s="86">
        <f>IF(AZ21=1,G21,0)</f>
        <v>0</v>
      </c>
      <c r="BB21" s="86">
        <f>IF(AZ21=2,G21,0)</f>
        <v>0</v>
      </c>
      <c r="BC21" s="86">
        <f>IF(AZ21=3,G21,0)</f>
        <v>0</v>
      </c>
      <c r="BD21" s="86">
        <f>IF(AZ21=4,G21,0)</f>
        <v>0</v>
      </c>
      <c r="BE21" s="86">
        <f>IF(AZ21=5,G21,0)</f>
        <v>0</v>
      </c>
      <c r="CA21" s="111">
        <v>1</v>
      </c>
      <c r="CB21" s="111">
        <v>1</v>
      </c>
      <c r="CZ21" s="86">
        <v>0</v>
      </c>
    </row>
    <row r="22" spans="1:104" ht="12.75">
      <c r="A22" s="105">
        <v>6</v>
      </c>
      <c r="B22" s="106" t="s">
        <v>97</v>
      </c>
      <c r="C22" s="107" t="s">
        <v>98</v>
      </c>
      <c r="D22" s="108" t="s">
        <v>82</v>
      </c>
      <c r="E22" s="109">
        <v>28.608</v>
      </c>
      <c r="F22" s="109"/>
      <c r="G22" s="110">
        <f>E22*F22</f>
        <v>0</v>
      </c>
      <c r="O22" s="104">
        <v>2</v>
      </c>
      <c r="AA22" s="86">
        <v>1</v>
      </c>
      <c r="AB22" s="86">
        <v>1</v>
      </c>
      <c r="AC22" s="86">
        <v>1</v>
      </c>
      <c r="AZ22" s="86">
        <v>1</v>
      </c>
      <c r="BA22" s="86">
        <f>IF(AZ22=1,G22,0)</f>
        <v>0</v>
      </c>
      <c r="BB22" s="86">
        <f>IF(AZ22=2,G22,0)</f>
        <v>0</v>
      </c>
      <c r="BC22" s="86">
        <f>IF(AZ22=3,G22,0)</f>
        <v>0</v>
      </c>
      <c r="BD22" s="86">
        <f>IF(AZ22=4,G22,0)</f>
        <v>0</v>
      </c>
      <c r="BE22" s="86">
        <f>IF(AZ22=5,G22,0)</f>
        <v>0</v>
      </c>
      <c r="CA22" s="111">
        <v>1</v>
      </c>
      <c r="CB22" s="111">
        <v>1</v>
      </c>
      <c r="CZ22" s="86">
        <v>0</v>
      </c>
    </row>
    <row r="23" spans="1:15" ht="12" customHeight="1">
      <c r="A23" s="112"/>
      <c r="B23" s="114"/>
      <c r="C23" s="241" t="s">
        <v>89</v>
      </c>
      <c r="D23" s="240"/>
      <c r="E23" s="134">
        <v>0</v>
      </c>
      <c r="F23" s="116"/>
      <c r="G23" s="117"/>
      <c r="M23" s="113" t="s">
        <v>89</v>
      </c>
      <c r="O23" s="104"/>
    </row>
    <row r="24" spans="1:15" ht="12" customHeight="1">
      <c r="A24" s="112"/>
      <c r="B24" s="114"/>
      <c r="C24" s="241" t="s">
        <v>99</v>
      </c>
      <c r="D24" s="240"/>
      <c r="E24" s="134">
        <v>25.6</v>
      </c>
      <c r="F24" s="116"/>
      <c r="G24" s="117"/>
      <c r="M24" s="113" t="s">
        <v>99</v>
      </c>
      <c r="O24" s="104"/>
    </row>
    <row r="25" spans="1:15" ht="12" customHeight="1">
      <c r="A25" s="112"/>
      <c r="B25" s="114"/>
      <c r="C25" s="241" t="s">
        <v>100</v>
      </c>
      <c r="D25" s="240"/>
      <c r="E25" s="134">
        <v>8</v>
      </c>
      <c r="F25" s="116"/>
      <c r="G25" s="117"/>
      <c r="M25" s="113" t="s">
        <v>100</v>
      </c>
      <c r="O25" s="104"/>
    </row>
    <row r="26" spans="1:15" ht="12" customHeight="1">
      <c r="A26" s="112"/>
      <c r="B26" s="114"/>
      <c r="C26" s="241" t="s">
        <v>101</v>
      </c>
      <c r="D26" s="240"/>
      <c r="E26" s="134">
        <v>2.16</v>
      </c>
      <c r="F26" s="116"/>
      <c r="G26" s="117"/>
      <c r="M26" s="113" t="s">
        <v>101</v>
      </c>
      <c r="O26" s="104"/>
    </row>
    <row r="27" spans="1:15" ht="12" customHeight="1">
      <c r="A27" s="112"/>
      <c r="B27" s="114"/>
      <c r="C27" s="241" t="s">
        <v>93</v>
      </c>
      <c r="D27" s="240"/>
      <c r="E27" s="134">
        <v>35.760000000000005</v>
      </c>
      <c r="F27" s="116"/>
      <c r="G27" s="117"/>
      <c r="M27" s="113" t="s">
        <v>93</v>
      </c>
      <c r="O27" s="104"/>
    </row>
    <row r="28" spans="1:15" ht="12" customHeight="1">
      <c r="A28" s="112"/>
      <c r="B28" s="114"/>
      <c r="C28" s="239" t="s">
        <v>102</v>
      </c>
      <c r="D28" s="240"/>
      <c r="E28" s="115">
        <v>28.608</v>
      </c>
      <c r="F28" s="116"/>
      <c r="G28" s="117"/>
      <c r="M28" s="113" t="s">
        <v>102</v>
      </c>
      <c r="O28" s="104"/>
    </row>
    <row r="29" spans="1:104" ht="12.75">
      <c r="A29" s="105">
        <v>7</v>
      </c>
      <c r="B29" s="106" t="s">
        <v>103</v>
      </c>
      <c r="C29" s="107" t="s">
        <v>104</v>
      </c>
      <c r="D29" s="108" t="s">
        <v>82</v>
      </c>
      <c r="E29" s="109">
        <v>28.61</v>
      </c>
      <c r="F29" s="109"/>
      <c r="G29" s="110">
        <f>E29*F29</f>
        <v>0</v>
      </c>
      <c r="O29" s="104">
        <v>2</v>
      </c>
      <c r="AA29" s="86">
        <v>1</v>
      </c>
      <c r="AB29" s="86">
        <v>1</v>
      </c>
      <c r="AC29" s="86">
        <v>1</v>
      </c>
      <c r="AZ29" s="86">
        <v>1</v>
      </c>
      <c r="BA29" s="86">
        <f>IF(AZ29=1,G29,0)</f>
        <v>0</v>
      </c>
      <c r="BB29" s="86">
        <f>IF(AZ29=2,G29,0)</f>
        <v>0</v>
      </c>
      <c r="BC29" s="86">
        <f>IF(AZ29=3,G29,0)</f>
        <v>0</v>
      </c>
      <c r="BD29" s="86">
        <f>IF(AZ29=4,G29,0)</f>
        <v>0</v>
      </c>
      <c r="BE29" s="86">
        <f>IF(AZ29=5,G29,0)</f>
        <v>0</v>
      </c>
      <c r="CA29" s="111">
        <v>1</v>
      </c>
      <c r="CB29" s="111">
        <v>1</v>
      </c>
      <c r="CZ29" s="86">
        <v>0</v>
      </c>
    </row>
    <row r="30" spans="1:104" ht="12.75">
      <c r="A30" s="105">
        <v>8</v>
      </c>
      <c r="B30" s="106" t="s">
        <v>105</v>
      </c>
      <c r="C30" s="107" t="s">
        <v>106</v>
      </c>
      <c r="D30" s="108" t="s">
        <v>82</v>
      </c>
      <c r="E30" s="109">
        <v>0.922</v>
      </c>
      <c r="F30" s="109"/>
      <c r="G30" s="110">
        <f>E30*F30</f>
        <v>0</v>
      </c>
      <c r="O30" s="104">
        <v>2</v>
      </c>
      <c r="AA30" s="86">
        <v>1</v>
      </c>
      <c r="AB30" s="86">
        <v>1</v>
      </c>
      <c r="AC30" s="86">
        <v>1</v>
      </c>
      <c r="AZ30" s="86">
        <v>1</v>
      </c>
      <c r="BA30" s="86">
        <f>IF(AZ30=1,G30,0)</f>
        <v>0</v>
      </c>
      <c r="BB30" s="86">
        <f>IF(AZ30=2,G30,0)</f>
        <v>0</v>
      </c>
      <c r="BC30" s="86">
        <f>IF(AZ30=3,G30,0)</f>
        <v>0</v>
      </c>
      <c r="BD30" s="86">
        <f>IF(AZ30=4,G30,0)</f>
        <v>0</v>
      </c>
      <c r="BE30" s="86">
        <f>IF(AZ30=5,G30,0)</f>
        <v>0</v>
      </c>
      <c r="CA30" s="111">
        <v>1</v>
      </c>
      <c r="CB30" s="111">
        <v>1</v>
      </c>
      <c r="CZ30" s="86">
        <v>0</v>
      </c>
    </row>
    <row r="31" spans="1:15" ht="12.75">
      <c r="A31" s="112"/>
      <c r="B31" s="114"/>
      <c r="C31" s="239" t="s">
        <v>107</v>
      </c>
      <c r="D31" s="240"/>
      <c r="E31" s="115">
        <v>0.922</v>
      </c>
      <c r="F31" s="116"/>
      <c r="G31" s="117"/>
      <c r="M31" s="113" t="s">
        <v>107</v>
      </c>
      <c r="O31" s="104"/>
    </row>
    <row r="32" spans="1:104" ht="12.75">
      <c r="A32" s="105">
        <v>9</v>
      </c>
      <c r="B32" s="106" t="s">
        <v>108</v>
      </c>
      <c r="C32" s="107" t="s">
        <v>109</v>
      </c>
      <c r="D32" s="108" t="s">
        <v>82</v>
      </c>
      <c r="E32" s="109">
        <v>0.92</v>
      </c>
      <c r="F32" s="109"/>
      <c r="G32" s="110">
        <f>E32*F32</f>
        <v>0</v>
      </c>
      <c r="O32" s="104">
        <v>2</v>
      </c>
      <c r="AA32" s="86">
        <v>1</v>
      </c>
      <c r="AB32" s="86">
        <v>1</v>
      </c>
      <c r="AC32" s="86">
        <v>1</v>
      </c>
      <c r="AZ32" s="86">
        <v>1</v>
      </c>
      <c r="BA32" s="86">
        <f>IF(AZ32=1,G32,0)</f>
        <v>0</v>
      </c>
      <c r="BB32" s="86">
        <f>IF(AZ32=2,G32,0)</f>
        <v>0</v>
      </c>
      <c r="BC32" s="86">
        <f>IF(AZ32=3,G32,0)</f>
        <v>0</v>
      </c>
      <c r="BD32" s="86">
        <f>IF(AZ32=4,G32,0)</f>
        <v>0</v>
      </c>
      <c r="BE32" s="86">
        <f>IF(AZ32=5,G32,0)</f>
        <v>0</v>
      </c>
      <c r="CA32" s="111">
        <v>1</v>
      </c>
      <c r="CB32" s="111">
        <v>1</v>
      </c>
      <c r="CZ32" s="86">
        <v>0</v>
      </c>
    </row>
    <row r="33" spans="1:104" ht="12.75">
      <c r="A33" s="105">
        <v>10</v>
      </c>
      <c r="B33" s="106" t="s">
        <v>110</v>
      </c>
      <c r="C33" s="107" t="s">
        <v>111</v>
      </c>
      <c r="D33" s="108" t="s">
        <v>82</v>
      </c>
      <c r="E33" s="109">
        <v>7.152</v>
      </c>
      <c r="F33" s="109"/>
      <c r="G33" s="110">
        <f>E33*F33</f>
        <v>0</v>
      </c>
      <c r="O33" s="104">
        <v>2</v>
      </c>
      <c r="AA33" s="86">
        <v>1</v>
      </c>
      <c r="AB33" s="86">
        <v>1</v>
      </c>
      <c r="AC33" s="86">
        <v>1</v>
      </c>
      <c r="AZ33" s="86">
        <v>1</v>
      </c>
      <c r="BA33" s="86">
        <f>IF(AZ33=1,G33,0)</f>
        <v>0</v>
      </c>
      <c r="BB33" s="86">
        <f>IF(AZ33=2,G33,0)</f>
        <v>0</v>
      </c>
      <c r="BC33" s="86">
        <f>IF(AZ33=3,G33,0)</f>
        <v>0</v>
      </c>
      <c r="BD33" s="86">
        <f>IF(AZ33=4,G33,0)</f>
        <v>0</v>
      </c>
      <c r="BE33" s="86">
        <f>IF(AZ33=5,G33,0)</f>
        <v>0</v>
      </c>
      <c r="CA33" s="111">
        <v>1</v>
      </c>
      <c r="CB33" s="111">
        <v>1</v>
      </c>
      <c r="CZ33" s="86">
        <v>0</v>
      </c>
    </row>
    <row r="34" spans="1:15" ht="12.75">
      <c r="A34" s="112"/>
      <c r="B34" s="114"/>
      <c r="C34" s="239" t="s">
        <v>112</v>
      </c>
      <c r="D34" s="240"/>
      <c r="E34" s="115">
        <v>7.152</v>
      </c>
      <c r="F34" s="116"/>
      <c r="G34" s="117"/>
      <c r="M34" s="113" t="s">
        <v>112</v>
      </c>
      <c r="O34" s="104"/>
    </row>
    <row r="35" spans="1:104" ht="12.75">
      <c r="A35" s="105">
        <v>11</v>
      </c>
      <c r="B35" s="106" t="s">
        <v>113</v>
      </c>
      <c r="C35" s="107" t="s">
        <v>114</v>
      </c>
      <c r="D35" s="108" t="s">
        <v>82</v>
      </c>
      <c r="E35" s="109">
        <v>7.15</v>
      </c>
      <c r="F35" s="109"/>
      <c r="G35" s="110">
        <f>E35*F35</f>
        <v>0</v>
      </c>
      <c r="O35" s="104">
        <v>2</v>
      </c>
      <c r="AA35" s="86">
        <v>1</v>
      </c>
      <c r="AB35" s="86">
        <v>1</v>
      </c>
      <c r="AC35" s="86">
        <v>1</v>
      </c>
      <c r="AZ35" s="86">
        <v>1</v>
      </c>
      <c r="BA35" s="86">
        <f>IF(AZ35=1,G35,0)</f>
        <v>0</v>
      </c>
      <c r="BB35" s="86">
        <f>IF(AZ35=2,G35,0)</f>
        <v>0</v>
      </c>
      <c r="BC35" s="86">
        <f>IF(AZ35=3,G35,0)</f>
        <v>0</v>
      </c>
      <c r="BD35" s="86">
        <f>IF(AZ35=4,G35,0)</f>
        <v>0</v>
      </c>
      <c r="BE35" s="86">
        <f>IF(AZ35=5,G35,0)</f>
        <v>0</v>
      </c>
      <c r="CA35" s="111">
        <v>1</v>
      </c>
      <c r="CB35" s="111">
        <v>1</v>
      </c>
      <c r="CZ35" s="86">
        <v>0</v>
      </c>
    </row>
    <row r="36" spans="1:104" ht="12.75">
      <c r="A36" s="105">
        <v>12</v>
      </c>
      <c r="B36" s="106" t="s">
        <v>115</v>
      </c>
      <c r="C36" s="107" t="s">
        <v>116</v>
      </c>
      <c r="D36" s="108" t="s">
        <v>82</v>
      </c>
      <c r="E36" s="109">
        <v>15.18</v>
      </c>
      <c r="F36" s="109"/>
      <c r="G36" s="110">
        <f>E36*F36</f>
        <v>0</v>
      </c>
      <c r="O36" s="104">
        <v>2</v>
      </c>
      <c r="AA36" s="86">
        <v>1</v>
      </c>
      <c r="AB36" s="86">
        <v>1</v>
      </c>
      <c r="AC36" s="86">
        <v>1</v>
      </c>
      <c r="AZ36" s="86">
        <v>1</v>
      </c>
      <c r="BA36" s="86">
        <f>IF(AZ36=1,G36,0)</f>
        <v>0</v>
      </c>
      <c r="BB36" s="86">
        <f>IF(AZ36=2,G36,0)</f>
        <v>0</v>
      </c>
      <c r="BC36" s="86">
        <f>IF(AZ36=3,G36,0)</f>
        <v>0</v>
      </c>
      <c r="BD36" s="86">
        <f>IF(AZ36=4,G36,0)</f>
        <v>0</v>
      </c>
      <c r="BE36" s="86">
        <f>IF(AZ36=5,G36,0)</f>
        <v>0</v>
      </c>
      <c r="CA36" s="111">
        <v>1</v>
      </c>
      <c r="CB36" s="111">
        <v>1</v>
      </c>
      <c r="CZ36" s="86">
        <v>0</v>
      </c>
    </row>
    <row r="37" spans="1:15" ht="12.75">
      <c r="A37" s="112"/>
      <c r="B37" s="114"/>
      <c r="C37" s="239" t="s">
        <v>117</v>
      </c>
      <c r="D37" s="240"/>
      <c r="E37" s="115">
        <v>15.18</v>
      </c>
      <c r="F37" s="116"/>
      <c r="G37" s="117"/>
      <c r="M37" s="113" t="s">
        <v>117</v>
      </c>
      <c r="O37" s="104"/>
    </row>
    <row r="38" spans="1:104" ht="12.75">
      <c r="A38" s="105">
        <v>13</v>
      </c>
      <c r="B38" s="106" t="s">
        <v>118</v>
      </c>
      <c r="C38" s="107" t="s">
        <v>119</v>
      </c>
      <c r="D38" s="108" t="s">
        <v>82</v>
      </c>
      <c r="E38" s="109">
        <v>40.37</v>
      </c>
      <c r="F38" s="109"/>
      <c r="G38" s="110">
        <f>E38*F38</f>
        <v>0</v>
      </c>
      <c r="O38" s="104">
        <v>2</v>
      </c>
      <c r="AA38" s="86">
        <v>1</v>
      </c>
      <c r="AB38" s="86">
        <v>1</v>
      </c>
      <c r="AC38" s="86">
        <v>1</v>
      </c>
      <c r="AZ38" s="86">
        <v>1</v>
      </c>
      <c r="BA38" s="86">
        <f>IF(AZ38=1,G38,0)</f>
        <v>0</v>
      </c>
      <c r="BB38" s="86">
        <f>IF(AZ38=2,G38,0)</f>
        <v>0</v>
      </c>
      <c r="BC38" s="86">
        <f>IF(AZ38=3,G38,0)</f>
        <v>0</v>
      </c>
      <c r="BD38" s="86">
        <f>IF(AZ38=4,G38,0)</f>
        <v>0</v>
      </c>
      <c r="BE38" s="86">
        <f>IF(AZ38=5,G38,0)</f>
        <v>0</v>
      </c>
      <c r="CA38" s="111">
        <v>1</v>
      </c>
      <c r="CB38" s="111">
        <v>1</v>
      </c>
      <c r="CZ38" s="86">
        <v>0</v>
      </c>
    </row>
    <row r="39" spans="1:15" ht="12.75">
      <c r="A39" s="112"/>
      <c r="B39" s="114"/>
      <c r="C39" s="239" t="s">
        <v>120</v>
      </c>
      <c r="D39" s="240"/>
      <c r="E39" s="115">
        <v>25.19</v>
      </c>
      <c r="F39" s="116"/>
      <c r="G39" s="117"/>
      <c r="M39" s="113" t="s">
        <v>120</v>
      </c>
      <c r="O39" s="104"/>
    </row>
    <row r="40" spans="1:15" ht="12.75">
      <c r="A40" s="112"/>
      <c r="B40" s="114"/>
      <c r="C40" s="239" t="s">
        <v>121</v>
      </c>
      <c r="D40" s="240"/>
      <c r="E40" s="115">
        <v>15.18</v>
      </c>
      <c r="F40" s="116"/>
      <c r="G40" s="117"/>
      <c r="M40" s="113" t="s">
        <v>121</v>
      </c>
      <c r="O40" s="104"/>
    </row>
    <row r="41" spans="1:104" ht="12.75">
      <c r="A41" s="105">
        <v>14</v>
      </c>
      <c r="B41" s="106" t="s">
        <v>122</v>
      </c>
      <c r="C41" s="107" t="s">
        <v>123</v>
      </c>
      <c r="D41" s="108" t="s">
        <v>82</v>
      </c>
      <c r="E41" s="109">
        <v>15.18</v>
      </c>
      <c r="F41" s="109"/>
      <c r="G41" s="110">
        <f>E41*F41</f>
        <v>0</v>
      </c>
      <c r="O41" s="104">
        <v>2</v>
      </c>
      <c r="AA41" s="86">
        <v>1</v>
      </c>
      <c r="AB41" s="86">
        <v>1</v>
      </c>
      <c r="AC41" s="86">
        <v>1</v>
      </c>
      <c r="AZ41" s="86">
        <v>1</v>
      </c>
      <c r="BA41" s="86">
        <f>IF(AZ41=1,G41,0)</f>
        <v>0</v>
      </c>
      <c r="BB41" s="86">
        <f>IF(AZ41=2,G41,0)</f>
        <v>0</v>
      </c>
      <c r="BC41" s="86">
        <f>IF(AZ41=3,G41,0)</f>
        <v>0</v>
      </c>
      <c r="BD41" s="86">
        <f>IF(AZ41=4,G41,0)</f>
        <v>0</v>
      </c>
      <c r="BE41" s="86">
        <f>IF(AZ41=5,G41,0)</f>
        <v>0</v>
      </c>
      <c r="CA41" s="111">
        <v>1</v>
      </c>
      <c r="CB41" s="111">
        <v>1</v>
      </c>
      <c r="CZ41" s="86">
        <v>0</v>
      </c>
    </row>
    <row r="42" spans="1:15" ht="12.75">
      <c r="A42" s="112"/>
      <c r="B42" s="114"/>
      <c r="C42" s="239" t="s">
        <v>121</v>
      </c>
      <c r="D42" s="240"/>
      <c r="E42" s="115">
        <v>15.18</v>
      </c>
      <c r="F42" s="116"/>
      <c r="G42" s="117"/>
      <c r="M42" s="113" t="s">
        <v>121</v>
      </c>
      <c r="O42" s="104"/>
    </row>
    <row r="43" spans="1:104" ht="12.75">
      <c r="A43" s="105">
        <v>15</v>
      </c>
      <c r="B43" s="106" t="s">
        <v>124</v>
      </c>
      <c r="C43" s="107" t="s">
        <v>125</v>
      </c>
      <c r="D43" s="108" t="s">
        <v>126</v>
      </c>
      <c r="E43" s="109">
        <v>25.3506</v>
      </c>
      <c r="F43" s="109"/>
      <c r="G43" s="110">
        <f>E43*F43</f>
        <v>0</v>
      </c>
      <c r="O43" s="104">
        <v>2</v>
      </c>
      <c r="AA43" s="86">
        <v>1</v>
      </c>
      <c r="AB43" s="86">
        <v>1</v>
      </c>
      <c r="AC43" s="86">
        <v>1</v>
      </c>
      <c r="AZ43" s="86">
        <v>1</v>
      </c>
      <c r="BA43" s="86">
        <f>IF(AZ43=1,G43,0)</f>
        <v>0</v>
      </c>
      <c r="BB43" s="86">
        <f>IF(AZ43=2,G43,0)</f>
        <v>0</v>
      </c>
      <c r="BC43" s="86">
        <f>IF(AZ43=3,G43,0)</f>
        <v>0</v>
      </c>
      <c r="BD43" s="86">
        <f>IF(AZ43=4,G43,0)</f>
        <v>0</v>
      </c>
      <c r="BE43" s="86">
        <f>IF(AZ43=5,G43,0)</f>
        <v>0</v>
      </c>
      <c r="CA43" s="111">
        <v>1</v>
      </c>
      <c r="CB43" s="111">
        <v>1</v>
      </c>
      <c r="CZ43" s="86">
        <v>0</v>
      </c>
    </row>
    <row r="44" spans="1:15" ht="12.75">
      <c r="A44" s="112"/>
      <c r="B44" s="114"/>
      <c r="C44" s="239" t="s">
        <v>127</v>
      </c>
      <c r="D44" s="240"/>
      <c r="E44" s="115">
        <v>25.3506</v>
      </c>
      <c r="F44" s="116"/>
      <c r="G44" s="117"/>
      <c r="M44" s="113" t="s">
        <v>127</v>
      </c>
      <c r="O44" s="104"/>
    </row>
    <row r="45" spans="1:104" ht="12.75">
      <c r="A45" s="105">
        <v>16</v>
      </c>
      <c r="B45" s="106" t="s">
        <v>128</v>
      </c>
      <c r="C45" s="107" t="s">
        <v>129</v>
      </c>
      <c r="D45" s="108" t="s">
        <v>82</v>
      </c>
      <c r="E45" s="109">
        <v>25.1927</v>
      </c>
      <c r="F45" s="109"/>
      <c r="G45" s="110">
        <f>E45*F45</f>
        <v>0</v>
      </c>
      <c r="O45" s="104">
        <v>2</v>
      </c>
      <c r="AA45" s="86">
        <v>1</v>
      </c>
      <c r="AB45" s="86">
        <v>1</v>
      </c>
      <c r="AC45" s="86">
        <v>1</v>
      </c>
      <c r="AZ45" s="86">
        <v>1</v>
      </c>
      <c r="BA45" s="86">
        <f>IF(AZ45=1,G45,0)</f>
        <v>0</v>
      </c>
      <c r="BB45" s="86">
        <f>IF(AZ45=2,G45,0)</f>
        <v>0</v>
      </c>
      <c r="BC45" s="86">
        <f>IF(AZ45=3,G45,0)</f>
        <v>0</v>
      </c>
      <c r="BD45" s="86">
        <f>IF(AZ45=4,G45,0)</f>
        <v>0</v>
      </c>
      <c r="BE45" s="86">
        <f>IF(AZ45=5,G45,0)</f>
        <v>0</v>
      </c>
      <c r="CA45" s="111">
        <v>1</v>
      </c>
      <c r="CB45" s="111">
        <v>1</v>
      </c>
      <c r="CZ45" s="86">
        <v>0</v>
      </c>
    </row>
    <row r="46" spans="1:15" ht="12.75">
      <c r="A46" s="112"/>
      <c r="B46" s="114"/>
      <c r="C46" s="239" t="s">
        <v>130</v>
      </c>
      <c r="D46" s="240"/>
      <c r="E46" s="115">
        <v>18.4</v>
      </c>
      <c r="F46" s="116"/>
      <c r="G46" s="117"/>
      <c r="M46" s="113" t="s">
        <v>130</v>
      </c>
      <c r="O46" s="104"/>
    </row>
    <row r="47" spans="1:15" ht="12.75">
      <c r="A47" s="112"/>
      <c r="B47" s="114"/>
      <c r="C47" s="239" t="s">
        <v>131</v>
      </c>
      <c r="D47" s="240"/>
      <c r="E47" s="115">
        <v>1.36</v>
      </c>
      <c r="F47" s="116"/>
      <c r="G47" s="117"/>
      <c r="M47" s="113" t="s">
        <v>131</v>
      </c>
      <c r="O47" s="104"/>
    </row>
    <row r="48" spans="1:15" ht="12.75">
      <c r="A48" s="112"/>
      <c r="B48" s="114"/>
      <c r="C48" s="239" t="s">
        <v>132</v>
      </c>
      <c r="D48" s="240"/>
      <c r="E48" s="115">
        <v>1.365</v>
      </c>
      <c r="F48" s="116"/>
      <c r="G48" s="117"/>
      <c r="M48" s="113" t="s">
        <v>132</v>
      </c>
      <c r="O48" s="104"/>
    </row>
    <row r="49" spans="1:15" ht="22.5">
      <c r="A49" s="112"/>
      <c r="B49" s="114"/>
      <c r="C49" s="239" t="s">
        <v>133</v>
      </c>
      <c r="D49" s="240"/>
      <c r="E49" s="115">
        <v>5.5377</v>
      </c>
      <c r="F49" s="116"/>
      <c r="G49" s="117"/>
      <c r="M49" s="113" t="s">
        <v>133</v>
      </c>
      <c r="O49" s="104"/>
    </row>
    <row r="50" spans="1:15" ht="11.25" customHeight="1">
      <c r="A50" s="112"/>
      <c r="B50" s="114"/>
      <c r="C50" s="239" t="s">
        <v>134</v>
      </c>
      <c r="D50" s="240"/>
      <c r="E50" s="115">
        <v>-1.47</v>
      </c>
      <c r="F50" s="116"/>
      <c r="G50" s="117"/>
      <c r="M50" s="113" t="s">
        <v>134</v>
      </c>
      <c r="O50" s="104"/>
    </row>
    <row r="51" spans="1:104" ht="12.75">
      <c r="A51" s="105">
        <v>17</v>
      </c>
      <c r="B51" s="106" t="s">
        <v>135</v>
      </c>
      <c r="C51" s="107" t="s">
        <v>136</v>
      </c>
      <c r="D51" s="108" t="s">
        <v>82</v>
      </c>
      <c r="E51" s="109">
        <v>7.8</v>
      </c>
      <c r="F51" s="109"/>
      <c r="G51" s="110">
        <f>E51*F51</f>
        <v>0</v>
      </c>
      <c r="O51" s="104">
        <v>2</v>
      </c>
      <c r="AA51" s="86">
        <v>1</v>
      </c>
      <c r="AB51" s="86">
        <v>1</v>
      </c>
      <c r="AC51" s="86">
        <v>1</v>
      </c>
      <c r="AZ51" s="86">
        <v>1</v>
      </c>
      <c r="BA51" s="86">
        <f>IF(AZ51=1,G51,0)</f>
        <v>0</v>
      </c>
      <c r="BB51" s="86">
        <f>IF(AZ51=2,G51,0)</f>
        <v>0</v>
      </c>
      <c r="BC51" s="86">
        <f>IF(AZ51=3,G51,0)</f>
        <v>0</v>
      </c>
      <c r="BD51" s="86">
        <f>IF(AZ51=4,G51,0)</f>
        <v>0</v>
      </c>
      <c r="BE51" s="86">
        <f>IF(AZ51=5,G51,0)</f>
        <v>0</v>
      </c>
      <c r="CA51" s="111">
        <v>1</v>
      </c>
      <c r="CB51" s="111">
        <v>1</v>
      </c>
      <c r="CZ51" s="86">
        <v>0</v>
      </c>
    </row>
    <row r="52" spans="1:15" ht="12.75">
      <c r="A52" s="112"/>
      <c r="B52" s="114"/>
      <c r="C52" s="239" t="s">
        <v>137</v>
      </c>
      <c r="D52" s="240"/>
      <c r="E52" s="115">
        <v>5.6</v>
      </c>
      <c r="F52" s="116"/>
      <c r="G52" s="117"/>
      <c r="M52" s="113" t="s">
        <v>137</v>
      </c>
      <c r="O52" s="104"/>
    </row>
    <row r="53" spans="1:15" ht="12.75">
      <c r="A53" s="112"/>
      <c r="B53" s="114"/>
      <c r="C53" s="239" t="s">
        <v>138</v>
      </c>
      <c r="D53" s="240"/>
      <c r="E53" s="115">
        <v>0.64</v>
      </c>
      <c r="F53" s="116"/>
      <c r="G53" s="117"/>
      <c r="M53" s="113" t="s">
        <v>138</v>
      </c>
      <c r="O53" s="104"/>
    </row>
    <row r="54" spans="1:15" ht="12.75">
      <c r="A54" s="112"/>
      <c r="B54" s="114"/>
      <c r="C54" s="239" t="s">
        <v>139</v>
      </c>
      <c r="D54" s="240"/>
      <c r="E54" s="115">
        <v>1.56</v>
      </c>
      <c r="F54" s="116"/>
      <c r="G54" s="117"/>
      <c r="M54" s="113" t="s">
        <v>139</v>
      </c>
      <c r="O54" s="104"/>
    </row>
    <row r="55" spans="1:104" ht="12.75">
      <c r="A55" s="105">
        <v>18</v>
      </c>
      <c r="B55" s="106" t="s">
        <v>140</v>
      </c>
      <c r="C55" s="107" t="s">
        <v>141</v>
      </c>
      <c r="D55" s="108" t="s">
        <v>142</v>
      </c>
      <c r="E55" s="109">
        <v>27.025</v>
      </c>
      <c r="F55" s="109"/>
      <c r="G55" s="110">
        <f>E55*F55</f>
        <v>0</v>
      </c>
      <c r="O55" s="104">
        <v>2</v>
      </c>
      <c r="AA55" s="86">
        <v>1</v>
      </c>
      <c r="AB55" s="86">
        <v>1</v>
      </c>
      <c r="AC55" s="86">
        <v>1</v>
      </c>
      <c r="AZ55" s="86">
        <v>1</v>
      </c>
      <c r="BA55" s="86">
        <f>IF(AZ55=1,G55,0)</f>
        <v>0</v>
      </c>
      <c r="BB55" s="86">
        <f>IF(AZ55=2,G55,0)</f>
        <v>0</v>
      </c>
      <c r="BC55" s="86">
        <f>IF(AZ55=3,G55,0)</f>
        <v>0</v>
      </c>
      <c r="BD55" s="86">
        <f>IF(AZ55=4,G55,0)</f>
        <v>0</v>
      </c>
      <c r="BE55" s="86">
        <f>IF(AZ55=5,G55,0)</f>
        <v>0</v>
      </c>
      <c r="CA55" s="111">
        <v>1</v>
      </c>
      <c r="CB55" s="111">
        <v>1</v>
      </c>
      <c r="CZ55" s="86">
        <v>0</v>
      </c>
    </row>
    <row r="56" spans="1:15" ht="12.75">
      <c r="A56" s="112"/>
      <c r="B56" s="114"/>
      <c r="C56" s="239" t="s">
        <v>143</v>
      </c>
      <c r="D56" s="240"/>
      <c r="E56" s="115">
        <v>27.025</v>
      </c>
      <c r="F56" s="116"/>
      <c r="G56" s="117"/>
      <c r="M56" s="113" t="s">
        <v>143</v>
      </c>
      <c r="O56" s="104"/>
    </row>
    <row r="57" spans="1:104" ht="22.5">
      <c r="A57" s="105">
        <v>19</v>
      </c>
      <c r="B57" s="106" t="s">
        <v>144</v>
      </c>
      <c r="C57" s="107" t="s">
        <v>364</v>
      </c>
      <c r="D57" s="108" t="s">
        <v>142</v>
      </c>
      <c r="E57" s="109">
        <v>22.5</v>
      </c>
      <c r="F57" s="109"/>
      <c r="G57" s="110">
        <f>E57*F57</f>
        <v>0</v>
      </c>
      <c r="O57" s="104">
        <v>2</v>
      </c>
      <c r="AA57" s="86">
        <v>2</v>
      </c>
      <c r="AB57" s="86">
        <v>1</v>
      </c>
      <c r="AC57" s="86">
        <v>1</v>
      </c>
      <c r="AZ57" s="86">
        <v>1</v>
      </c>
      <c r="BA57" s="86">
        <f>IF(AZ57=1,G57,0)</f>
        <v>0</v>
      </c>
      <c r="BB57" s="86">
        <f>IF(AZ57=2,G57,0)</f>
        <v>0</v>
      </c>
      <c r="BC57" s="86">
        <f>IF(AZ57=3,G57,0)</f>
        <v>0</v>
      </c>
      <c r="BD57" s="86">
        <f>IF(AZ57=4,G57,0)</f>
        <v>0</v>
      </c>
      <c r="BE57" s="86">
        <f>IF(AZ57=5,G57,0)</f>
        <v>0</v>
      </c>
      <c r="CA57" s="111">
        <v>2</v>
      </c>
      <c r="CB57" s="111">
        <v>1</v>
      </c>
      <c r="CZ57" s="86">
        <v>3E-05</v>
      </c>
    </row>
    <row r="58" spans="1:15" ht="12.75">
      <c r="A58" s="112"/>
      <c r="B58" s="114"/>
      <c r="C58" s="239" t="s">
        <v>145</v>
      </c>
      <c r="D58" s="240"/>
      <c r="E58" s="115">
        <v>22.5</v>
      </c>
      <c r="F58" s="116"/>
      <c r="G58" s="117"/>
      <c r="M58" s="113" t="s">
        <v>145</v>
      </c>
      <c r="O58" s="104"/>
    </row>
    <row r="59" spans="1:104" ht="12.75">
      <c r="A59" s="105">
        <v>20</v>
      </c>
      <c r="B59" s="106" t="s">
        <v>146</v>
      </c>
      <c r="C59" s="107" t="s">
        <v>147</v>
      </c>
      <c r="D59" s="108" t="s">
        <v>148</v>
      </c>
      <c r="E59" s="109">
        <v>13.026</v>
      </c>
      <c r="F59" s="109"/>
      <c r="G59" s="110">
        <f>E59*F59</f>
        <v>0</v>
      </c>
      <c r="O59" s="104">
        <v>2</v>
      </c>
      <c r="AA59" s="86">
        <v>3</v>
      </c>
      <c r="AB59" s="86">
        <v>1</v>
      </c>
      <c r="AC59" s="86">
        <v>58337320</v>
      </c>
      <c r="AZ59" s="86">
        <v>1</v>
      </c>
      <c r="BA59" s="86">
        <f>IF(AZ59=1,G59,0)</f>
        <v>0</v>
      </c>
      <c r="BB59" s="86">
        <f>IF(AZ59=2,G59,0)</f>
        <v>0</v>
      </c>
      <c r="BC59" s="86">
        <f>IF(AZ59=3,G59,0)</f>
        <v>0</v>
      </c>
      <c r="BD59" s="86">
        <f>IF(AZ59=4,G59,0)</f>
        <v>0</v>
      </c>
      <c r="BE59" s="86">
        <f>IF(AZ59=5,G59,0)</f>
        <v>0</v>
      </c>
      <c r="CA59" s="111">
        <v>3</v>
      </c>
      <c r="CB59" s="111">
        <v>1</v>
      </c>
      <c r="CZ59" s="86">
        <v>1</v>
      </c>
    </row>
    <row r="60" spans="1:15" ht="12.75">
      <c r="A60" s="112"/>
      <c r="B60" s="114"/>
      <c r="C60" s="239" t="s">
        <v>149</v>
      </c>
      <c r="D60" s="240"/>
      <c r="E60" s="115">
        <v>13.026</v>
      </c>
      <c r="F60" s="116"/>
      <c r="G60" s="117"/>
      <c r="M60" s="113" t="s">
        <v>149</v>
      </c>
      <c r="O60" s="104"/>
    </row>
    <row r="61" spans="1:57" ht="12.75">
      <c r="A61" s="118"/>
      <c r="B61" s="119" t="s">
        <v>74</v>
      </c>
      <c r="C61" s="120" t="str">
        <f>CONCATENATE(B7," ",C7)</f>
        <v>1 Zemní práce</v>
      </c>
      <c r="D61" s="121"/>
      <c r="E61" s="122"/>
      <c r="F61" s="123"/>
      <c r="G61" s="124">
        <f>SUM(G7:G60)</f>
        <v>0</v>
      </c>
      <c r="O61" s="104">
        <v>4</v>
      </c>
      <c r="BA61" s="125">
        <f>SUM(BA7:BA60)</f>
        <v>0</v>
      </c>
      <c r="BB61" s="125">
        <f>SUM(BB7:BB60)</f>
        <v>0</v>
      </c>
      <c r="BC61" s="125">
        <f>SUM(BC7:BC60)</f>
        <v>0</v>
      </c>
      <c r="BD61" s="125">
        <f>SUM(BD7:BD60)</f>
        <v>0</v>
      </c>
      <c r="BE61" s="125">
        <f>SUM(BE7:BE60)</f>
        <v>0</v>
      </c>
    </row>
    <row r="62" spans="1:15" ht="18" customHeight="1">
      <c r="A62" s="97" t="s">
        <v>71</v>
      </c>
      <c r="B62" s="98" t="s">
        <v>150</v>
      </c>
      <c r="C62" s="99" t="s">
        <v>151</v>
      </c>
      <c r="D62" s="100"/>
      <c r="E62" s="101"/>
      <c r="F62" s="101"/>
      <c r="G62" s="102"/>
      <c r="H62" s="103"/>
      <c r="I62" s="103"/>
      <c r="O62" s="104">
        <v>1</v>
      </c>
    </row>
    <row r="63" spans="1:104" ht="12.75">
      <c r="A63" s="105">
        <v>21</v>
      </c>
      <c r="B63" s="106" t="s">
        <v>152</v>
      </c>
      <c r="C63" s="107" t="s">
        <v>153</v>
      </c>
      <c r="D63" s="108" t="s">
        <v>154</v>
      </c>
      <c r="E63" s="109">
        <v>1</v>
      </c>
      <c r="F63" s="109"/>
      <c r="G63" s="110">
        <f>E63*F63</f>
        <v>0</v>
      </c>
      <c r="O63" s="104">
        <v>2</v>
      </c>
      <c r="AA63" s="86">
        <v>1</v>
      </c>
      <c r="AB63" s="86">
        <v>1</v>
      </c>
      <c r="AC63" s="86">
        <v>1</v>
      </c>
      <c r="AZ63" s="86">
        <v>1</v>
      </c>
      <c r="BA63" s="86">
        <f>IF(AZ63=1,G63,0)</f>
        <v>0</v>
      </c>
      <c r="BB63" s="86">
        <f>IF(AZ63=2,G63,0)</f>
        <v>0</v>
      </c>
      <c r="BC63" s="86">
        <f>IF(AZ63=3,G63,0)</f>
        <v>0</v>
      </c>
      <c r="BD63" s="86">
        <f>IF(AZ63=4,G63,0)</f>
        <v>0</v>
      </c>
      <c r="BE63" s="86">
        <f>IF(AZ63=5,G63,0)</f>
        <v>0</v>
      </c>
      <c r="CA63" s="111">
        <v>1</v>
      </c>
      <c r="CB63" s="111">
        <v>1</v>
      </c>
      <c r="CZ63" s="86">
        <v>0</v>
      </c>
    </row>
    <row r="64" spans="1:104" ht="12.75">
      <c r="A64" s="105">
        <v>22</v>
      </c>
      <c r="B64" s="106" t="s">
        <v>155</v>
      </c>
      <c r="C64" s="107" t="s">
        <v>156</v>
      </c>
      <c r="D64" s="108" t="s">
        <v>154</v>
      </c>
      <c r="E64" s="109">
        <v>1</v>
      </c>
      <c r="F64" s="109"/>
      <c r="G64" s="110">
        <f>E64*F64</f>
        <v>0</v>
      </c>
      <c r="O64" s="104">
        <v>2</v>
      </c>
      <c r="AA64" s="86">
        <v>1</v>
      </c>
      <c r="AB64" s="86">
        <v>1</v>
      </c>
      <c r="AC64" s="86">
        <v>1</v>
      </c>
      <c r="AZ64" s="86">
        <v>1</v>
      </c>
      <c r="BA64" s="86">
        <f>IF(AZ64=1,G64,0)</f>
        <v>0</v>
      </c>
      <c r="BB64" s="86">
        <f>IF(AZ64=2,G64,0)</f>
        <v>0</v>
      </c>
      <c r="BC64" s="86">
        <f>IF(AZ64=3,G64,0)</f>
        <v>0</v>
      </c>
      <c r="BD64" s="86">
        <f>IF(AZ64=4,G64,0)</f>
        <v>0</v>
      </c>
      <c r="BE64" s="86">
        <f>IF(AZ64=5,G64,0)</f>
        <v>0</v>
      </c>
      <c r="CA64" s="111">
        <v>1</v>
      </c>
      <c r="CB64" s="111">
        <v>1</v>
      </c>
      <c r="CZ64" s="86">
        <v>0</v>
      </c>
    </row>
    <row r="65" spans="1:104" ht="12.75">
      <c r="A65" s="105">
        <v>23</v>
      </c>
      <c r="B65" s="106" t="s">
        <v>157</v>
      </c>
      <c r="C65" s="107" t="s">
        <v>158</v>
      </c>
      <c r="D65" s="108" t="s">
        <v>154</v>
      </c>
      <c r="E65" s="109">
        <v>1</v>
      </c>
      <c r="F65" s="109"/>
      <c r="G65" s="110">
        <f>E65*F65</f>
        <v>0</v>
      </c>
      <c r="O65" s="104">
        <v>2</v>
      </c>
      <c r="AA65" s="86">
        <v>1</v>
      </c>
      <c r="AB65" s="86">
        <v>1</v>
      </c>
      <c r="AC65" s="86">
        <v>1</v>
      </c>
      <c r="AZ65" s="86">
        <v>1</v>
      </c>
      <c r="BA65" s="86">
        <f>IF(AZ65=1,G65,0)</f>
        <v>0</v>
      </c>
      <c r="BB65" s="86">
        <f>IF(AZ65=2,G65,0)</f>
        <v>0</v>
      </c>
      <c r="BC65" s="86">
        <f>IF(AZ65=3,G65,0)</f>
        <v>0</v>
      </c>
      <c r="BD65" s="86">
        <f>IF(AZ65=4,G65,0)</f>
        <v>0</v>
      </c>
      <c r="BE65" s="86">
        <f>IF(AZ65=5,G65,0)</f>
        <v>0</v>
      </c>
      <c r="CA65" s="111">
        <v>1</v>
      </c>
      <c r="CB65" s="111">
        <v>1</v>
      </c>
      <c r="CZ65" s="86">
        <v>0</v>
      </c>
    </row>
    <row r="66" spans="1:104" ht="12.75">
      <c r="A66" s="105">
        <v>24</v>
      </c>
      <c r="B66" s="106" t="s">
        <v>159</v>
      </c>
      <c r="C66" s="107" t="s">
        <v>160</v>
      </c>
      <c r="D66" s="108" t="s">
        <v>154</v>
      </c>
      <c r="E66" s="109">
        <v>1</v>
      </c>
      <c r="F66" s="109"/>
      <c r="G66" s="110">
        <f>E66*F66</f>
        <v>0</v>
      </c>
      <c r="O66" s="104">
        <v>2</v>
      </c>
      <c r="AA66" s="86">
        <v>1</v>
      </c>
      <c r="AB66" s="86">
        <v>1</v>
      </c>
      <c r="AC66" s="86">
        <v>1</v>
      </c>
      <c r="AZ66" s="86">
        <v>1</v>
      </c>
      <c r="BA66" s="86">
        <f>IF(AZ66=1,G66,0)</f>
        <v>0</v>
      </c>
      <c r="BB66" s="86">
        <f>IF(AZ66=2,G66,0)</f>
        <v>0</v>
      </c>
      <c r="BC66" s="86">
        <f>IF(AZ66=3,G66,0)</f>
        <v>0</v>
      </c>
      <c r="BD66" s="86">
        <f>IF(AZ66=4,G66,0)</f>
        <v>0</v>
      </c>
      <c r="BE66" s="86">
        <f>IF(AZ66=5,G66,0)</f>
        <v>0</v>
      </c>
      <c r="CA66" s="111">
        <v>1</v>
      </c>
      <c r="CB66" s="111">
        <v>1</v>
      </c>
      <c r="CZ66" s="86">
        <v>0</v>
      </c>
    </row>
    <row r="67" spans="1:57" ht="12.75">
      <c r="A67" s="118"/>
      <c r="B67" s="119" t="s">
        <v>74</v>
      </c>
      <c r="C67" s="120" t="str">
        <f>CONCATENATE(B62," ",C62)</f>
        <v>11 Přípravné a přidružené práce</v>
      </c>
      <c r="D67" s="121"/>
      <c r="E67" s="122"/>
      <c r="F67" s="123"/>
      <c r="G67" s="124">
        <f>SUM(G62:G66)</f>
        <v>0</v>
      </c>
      <c r="O67" s="104">
        <v>4</v>
      </c>
      <c r="BA67" s="125">
        <f>SUM(BA62:BA66)</f>
        <v>0</v>
      </c>
      <c r="BB67" s="125">
        <f>SUM(BB62:BB66)</f>
        <v>0</v>
      </c>
      <c r="BC67" s="125">
        <f>SUM(BC62:BC66)</f>
        <v>0</v>
      </c>
      <c r="BD67" s="125">
        <f>SUM(BD62:BD66)</f>
        <v>0</v>
      </c>
      <c r="BE67" s="125">
        <f>SUM(BE62:BE66)</f>
        <v>0</v>
      </c>
    </row>
    <row r="68" spans="1:15" ht="18" customHeight="1">
      <c r="A68" s="97" t="s">
        <v>71</v>
      </c>
      <c r="B68" s="98" t="s">
        <v>161</v>
      </c>
      <c r="C68" s="99" t="s">
        <v>162</v>
      </c>
      <c r="D68" s="100"/>
      <c r="E68" s="101"/>
      <c r="F68" s="101"/>
      <c r="G68" s="102"/>
      <c r="H68" s="103"/>
      <c r="I68" s="103"/>
      <c r="O68" s="104">
        <v>1</v>
      </c>
    </row>
    <row r="69" spans="1:104" ht="12.75">
      <c r="A69" s="105">
        <v>25</v>
      </c>
      <c r="B69" s="106" t="s">
        <v>163</v>
      </c>
      <c r="C69" s="107" t="s">
        <v>164</v>
      </c>
      <c r="D69" s="108" t="s">
        <v>82</v>
      </c>
      <c r="E69" s="109">
        <v>1</v>
      </c>
      <c r="F69" s="109"/>
      <c r="G69" s="110">
        <f>E69*F69</f>
        <v>0</v>
      </c>
      <c r="O69" s="104">
        <v>2</v>
      </c>
      <c r="AA69" s="86">
        <v>1</v>
      </c>
      <c r="AB69" s="86">
        <v>1</v>
      </c>
      <c r="AC69" s="86">
        <v>1</v>
      </c>
      <c r="AZ69" s="86">
        <v>1</v>
      </c>
      <c r="BA69" s="86">
        <f>IF(AZ69=1,G69,0)</f>
        <v>0</v>
      </c>
      <c r="BB69" s="86">
        <f>IF(AZ69=2,G69,0)</f>
        <v>0</v>
      </c>
      <c r="BC69" s="86">
        <f>IF(AZ69=3,G69,0)</f>
        <v>0</v>
      </c>
      <c r="BD69" s="86">
        <f>IF(AZ69=4,G69,0)</f>
        <v>0</v>
      </c>
      <c r="BE69" s="86">
        <f>IF(AZ69=5,G69,0)</f>
        <v>0</v>
      </c>
      <c r="CA69" s="111">
        <v>1</v>
      </c>
      <c r="CB69" s="111">
        <v>1</v>
      </c>
      <c r="CZ69" s="86">
        <v>1.9205</v>
      </c>
    </row>
    <row r="70" spans="1:15" ht="12.75">
      <c r="A70" s="112"/>
      <c r="B70" s="114"/>
      <c r="C70" s="239" t="s">
        <v>165</v>
      </c>
      <c r="D70" s="240"/>
      <c r="E70" s="115">
        <v>1</v>
      </c>
      <c r="F70" s="116"/>
      <c r="G70" s="117"/>
      <c r="M70" s="113" t="s">
        <v>165</v>
      </c>
      <c r="O70" s="104"/>
    </row>
    <row r="71" spans="1:57" ht="12.75">
      <c r="A71" s="118"/>
      <c r="B71" s="119" t="s">
        <v>74</v>
      </c>
      <c r="C71" s="120" t="str">
        <f>CONCATENATE(B68," ",C68)</f>
        <v>2 Základy a zvláštní zakládání</v>
      </c>
      <c r="D71" s="121"/>
      <c r="E71" s="122"/>
      <c r="F71" s="123"/>
      <c r="G71" s="124">
        <f>SUM(G68:G70)</f>
        <v>0</v>
      </c>
      <c r="O71" s="104">
        <v>4</v>
      </c>
      <c r="BA71" s="125">
        <f>SUM(BA68:BA70)</f>
        <v>0</v>
      </c>
      <c r="BB71" s="125">
        <f>SUM(BB68:BB70)</f>
        <v>0</v>
      </c>
      <c r="BC71" s="125">
        <f>SUM(BC68:BC70)</f>
        <v>0</v>
      </c>
      <c r="BD71" s="125">
        <f>SUM(BD68:BD70)</f>
        <v>0</v>
      </c>
      <c r="BE71" s="125">
        <f>SUM(BE68:BE70)</f>
        <v>0</v>
      </c>
    </row>
    <row r="72" spans="1:15" ht="18" customHeight="1">
      <c r="A72" s="97" t="s">
        <v>71</v>
      </c>
      <c r="B72" s="98" t="s">
        <v>166</v>
      </c>
      <c r="C72" s="99" t="s">
        <v>167</v>
      </c>
      <c r="D72" s="100"/>
      <c r="E72" s="101"/>
      <c r="F72" s="101"/>
      <c r="G72" s="102"/>
      <c r="H72" s="103"/>
      <c r="I72" s="103"/>
      <c r="O72" s="104">
        <v>1</v>
      </c>
    </row>
    <row r="73" spans="1:104" ht="12.75">
      <c r="A73" s="105">
        <v>26</v>
      </c>
      <c r="B73" s="106" t="s">
        <v>168</v>
      </c>
      <c r="C73" s="107" t="s">
        <v>169</v>
      </c>
      <c r="D73" s="108" t="s">
        <v>78</v>
      </c>
      <c r="E73" s="109">
        <v>23</v>
      </c>
      <c r="F73" s="109"/>
      <c r="G73" s="110">
        <f>E73*F73</f>
        <v>0</v>
      </c>
      <c r="O73" s="104">
        <v>2</v>
      </c>
      <c r="AA73" s="86">
        <v>1</v>
      </c>
      <c r="AB73" s="86">
        <v>1</v>
      </c>
      <c r="AC73" s="86">
        <v>1</v>
      </c>
      <c r="AZ73" s="86">
        <v>1</v>
      </c>
      <c r="BA73" s="86">
        <f>IF(AZ73=1,G73,0)</f>
        <v>0</v>
      </c>
      <c r="BB73" s="86">
        <f>IF(AZ73=2,G73,0)</f>
        <v>0</v>
      </c>
      <c r="BC73" s="86">
        <f>IF(AZ73=3,G73,0)</f>
        <v>0</v>
      </c>
      <c r="BD73" s="86">
        <f>IF(AZ73=4,G73,0)</f>
        <v>0</v>
      </c>
      <c r="BE73" s="86">
        <f>IF(AZ73=5,G73,0)</f>
        <v>0</v>
      </c>
      <c r="CA73" s="111">
        <v>1</v>
      </c>
      <c r="CB73" s="111">
        <v>1</v>
      </c>
      <c r="CZ73" s="86">
        <v>0</v>
      </c>
    </row>
    <row r="74" spans="1:104" ht="12.75">
      <c r="A74" s="105">
        <v>27</v>
      </c>
      <c r="B74" s="106" t="s">
        <v>170</v>
      </c>
      <c r="C74" s="107" t="s">
        <v>171</v>
      </c>
      <c r="D74" s="108" t="s">
        <v>172</v>
      </c>
      <c r="E74" s="109">
        <v>1</v>
      </c>
      <c r="F74" s="109"/>
      <c r="G74" s="110">
        <f>E74*F74</f>
        <v>0</v>
      </c>
      <c r="O74" s="104">
        <v>2</v>
      </c>
      <c r="AA74" s="86">
        <v>1</v>
      </c>
      <c r="AB74" s="86">
        <v>1</v>
      </c>
      <c r="AC74" s="86">
        <v>1</v>
      </c>
      <c r="AZ74" s="86">
        <v>1</v>
      </c>
      <c r="BA74" s="86">
        <f>IF(AZ74=1,G74,0)</f>
        <v>0</v>
      </c>
      <c r="BB74" s="86">
        <f>IF(AZ74=2,G74,0)</f>
        <v>0</v>
      </c>
      <c r="BC74" s="86">
        <f>IF(AZ74=3,G74,0)</f>
        <v>0</v>
      </c>
      <c r="BD74" s="86">
        <f>IF(AZ74=4,G74,0)</f>
        <v>0</v>
      </c>
      <c r="BE74" s="86">
        <f>IF(AZ74=5,G74,0)</f>
        <v>0</v>
      </c>
      <c r="CA74" s="111">
        <v>1</v>
      </c>
      <c r="CB74" s="111">
        <v>1</v>
      </c>
      <c r="CZ74" s="86">
        <v>0</v>
      </c>
    </row>
    <row r="75" spans="1:104" ht="12.75">
      <c r="A75" s="105">
        <v>28</v>
      </c>
      <c r="B75" s="106" t="s">
        <v>173</v>
      </c>
      <c r="C75" s="107" t="s">
        <v>174</v>
      </c>
      <c r="D75" s="108" t="s">
        <v>82</v>
      </c>
      <c r="E75" s="109">
        <v>2.12</v>
      </c>
      <c r="F75" s="109"/>
      <c r="G75" s="110">
        <f>E75*F75</f>
        <v>0</v>
      </c>
      <c r="O75" s="104">
        <v>2</v>
      </c>
      <c r="AA75" s="86">
        <v>1</v>
      </c>
      <c r="AB75" s="86">
        <v>1</v>
      </c>
      <c r="AC75" s="86">
        <v>1</v>
      </c>
      <c r="AZ75" s="86">
        <v>1</v>
      </c>
      <c r="BA75" s="86">
        <f>IF(AZ75=1,G75,0)</f>
        <v>0</v>
      </c>
      <c r="BB75" s="86">
        <f>IF(AZ75=2,G75,0)</f>
        <v>0</v>
      </c>
      <c r="BC75" s="86">
        <f>IF(AZ75=3,G75,0)</f>
        <v>0</v>
      </c>
      <c r="BD75" s="86">
        <f>IF(AZ75=4,G75,0)</f>
        <v>0</v>
      </c>
      <c r="BE75" s="86">
        <f>IF(AZ75=5,G75,0)</f>
        <v>0</v>
      </c>
      <c r="CA75" s="111">
        <v>1</v>
      </c>
      <c r="CB75" s="111">
        <v>1</v>
      </c>
      <c r="CZ75" s="86">
        <v>1.1322</v>
      </c>
    </row>
    <row r="76" spans="1:15" ht="12.75">
      <c r="A76" s="112"/>
      <c r="B76" s="114"/>
      <c r="C76" s="239" t="s">
        <v>175</v>
      </c>
      <c r="D76" s="240"/>
      <c r="E76" s="115">
        <v>2.12</v>
      </c>
      <c r="F76" s="116"/>
      <c r="G76" s="117"/>
      <c r="M76" s="113" t="s">
        <v>175</v>
      </c>
      <c r="O76" s="104"/>
    </row>
    <row r="77" spans="1:104" ht="12.75">
      <c r="A77" s="105">
        <v>29</v>
      </c>
      <c r="B77" s="106" t="s">
        <v>176</v>
      </c>
      <c r="C77" s="217" t="s">
        <v>373</v>
      </c>
      <c r="D77" s="218" t="s">
        <v>82</v>
      </c>
      <c r="E77" s="109">
        <v>0.3145</v>
      </c>
      <c r="F77" s="109"/>
      <c r="G77" s="110">
        <f>E77*F77</f>
        <v>0</v>
      </c>
      <c r="O77" s="104">
        <v>2</v>
      </c>
      <c r="AA77" s="86">
        <v>1</v>
      </c>
      <c r="AB77" s="86">
        <v>1</v>
      </c>
      <c r="AC77" s="86">
        <v>1</v>
      </c>
      <c r="AZ77" s="86">
        <v>1</v>
      </c>
      <c r="BA77" s="86">
        <f>IF(AZ77=1,G77,0)</f>
        <v>0</v>
      </c>
      <c r="BB77" s="86">
        <f>IF(AZ77=2,G77,0)</f>
        <v>0</v>
      </c>
      <c r="BC77" s="86">
        <f>IF(AZ77=3,G77,0)</f>
        <v>0</v>
      </c>
      <c r="BD77" s="86">
        <f>IF(AZ77=4,G77,0)</f>
        <v>0</v>
      </c>
      <c r="BE77" s="86">
        <f>IF(AZ77=5,G77,0)</f>
        <v>0</v>
      </c>
      <c r="CA77" s="111">
        <v>1</v>
      </c>
      <c r="CB77" s="111">
        <v>1</v>
      </c>
      <c r="CZ77" s="86">
        <v>2.088</v>
      </c>
    </row>
    <row r="78" spans="1:15" ht="11.25" customHeight="1">
      <c r="A78" s="112"/>
      <c r="B78" s="114"/>
      <c r="C78" s="247" t="s">
        <v>350</v>
      </c>
      <c r="D78" s="248"/>
      <c r="E78" s="115">
        <v>0.256</v>
      </c>
      <c r="F78" s="116"/>
      <c r="G78" s="117"/>
      <c r="M78" s="113" t="s">
        <v>177</v>
      </c>
      <c r="O78" s="104"/>
    </row>
    <row r="79" spans="1:15" ht="11.25" customHeight="1">
      <c r="A79" s="112"/>
      <c r="B79" s="114"/>
      <c r="C79" s="247" t="s">
        <v>178</v>
      </c>
      <c r="D79" s="248"/>
      <c r="E79" s="115">
        <v>0.0585</v>
      </c>
      <c r="F79" s="116"/>
      <c r="G79" s="117"/>
      <c r="M79" s="113" t="s">
        <v>178</v>
      </c>
      <c r="O79" s="104"/>
    </row>
    <row r="80" spans="1:104" ht="12.75">
      <c r="A80" s="105">
        <v>30</v>
      </c>
      <c r="B80" s="106" t="s">
        <v>179</v>
      </c>
      <c r="C80" s="217" t="s">
        <v>374</v>
      </c>
      <c r="D80" s="218" t="s">
        <v>142</v>
      </c>
      <c r="E80" s="109">
        <v>5.85</v>
      </c>
      <c r="F80" s="109"/>
      <c r="G80" s="110">
        <f>E80*F80</f>
        <v>0</v>
      </c>
      <c r="O80" s="104">
        <v>2</v>
      </c>
      <c r="AA80" s="86">
        <v>1</v>
      </c>
      <c r="AB80" s="86">
        <v>1</v>
      </c>
      <c r="AC80" s="86">
        <v>1</v>
      </c>
      <c r="AZ80" s="86">
        <v>1</v>
      </c>
      <c r="BA80" s="86">
        <f>IF(AZ80=1,G80,0)</f>
        <v>0</v>
      </c>
      <c r="BB80" s="86">
        <f>IF(AZ80=2,G80,0)</f>
        <v>0</v>
      </c>
      <c r="BC80" s="86">
        <f>IF(AZ80=3,G80,0)</f>
        <v>0</v>
      </c>
      <c r="BD80" s="86">
        <f>IF(AZ80=4,G80,0)</f>
        <v>0</v>
      </c>
      <c r="BE80" s="86">
        <f>IF(AZ80=5,G80,0)</f>
        <v>0</v>
      </c>
      <c r="CA80" s="111">
        <v>1</v>
      </c>
      <c r="CB80" s="111">
        <v>1</v>
      </c>
      <c r="CZ80" s="86">
        <v>0.16192</v>
      </c>
    </row>
    <row r="81" spans="1:15" ht="11.25" customHeight="1">
      <c r="A81" s="112"/>
      <c r="B81" s="114"/>
      <c r="C81" s="239" t="s">
        <v>180</v>
      </c>
      <c r="D81" s="240"/>
      <c r="E81" s="115">
        <v>5.85</v>
      </c>
      <c r="F81" s="116"/>
      <c r="G81" s="117"/>
      <c r="M81" s="113" t="s">
        <v>180</v>
      </c>
      <c r="O81" s="104"/>
    </row>
    <row r="82" spans="1:104" ht="12.75">
      <c r="A82" s="105">
        <v>31</v>
      </c>
      <c r="B82" s="106" t="s">
        <v>181</v>
      </c>
      <c r="C82" s="107" t="s">
        <v>182</v>
      </c>
      <c r="D82" s="108" t="s">
        <v>172</v>
      </c>
      <c r="E82" s="109">
        <v>1</v>
      </c>
      <c r="F82" s="109"/>
      <c r="G82" s="110">
        <f>E82*F82</f>
        <v>0</v>
      </c>
      <c r="O82" s="104">
        <v>2</v>
      </c>
      <c r="AA82" s="86">
        <v>1</v>
      </c>
      <c r="AB82" s="86">
        <v>0</v>
      </c>
      <c r="AC82" s="86">
        <v>0</v>
      </c>
      <c r="AZ82" s="86">
        <v>1</v>
      </c>
      <c r="BA82" s="86">
        <f>IF(AZ82=1,G82,0)</f>
        <v>0</v>
      </c>
      <c r="BB82" s="86">
        <f>IF(AZ82=2,G82,0)</f>
        <v>0</v>
      </c>
      <c r="BC82" s="86">
        <f>IF(AZ82=3,G82,0)</f>
        <v>0</v>
      </c>
      <c r="BD82" s="86">
        <f>IF(AZ82=4,G82,0)</f>
        <v>0</v>
      </c>
      <c r="BE82" s="86">
        <f>IF(AZ82=5,G82,0)</f>
        <v>0</v>
      </c>
      <c r="CA82" s="111">
        <v>1</v>
      </c>
      <c r="CB82" s="111">
        <v>0</v>
      </c>
      <c r="CZ82" s="86">
        <v>0</v>
      </c>
    </row>
    <row r="83" spans="1:15" ht="12.75">
      <c r="A83" s="112"/>
      <c r="B83" s="114"/>
      <c r="C83" s="239" t="s">
        <v>183</v>
      </c>
      <c r="D83" s="240"/>
      <c r="E83" s="115">
        <v>1</v>
      </c>
      <c r="F83" s="116"/>
      <c r="G83" s="117"/>
      <c r="M83" s="113" t="s">
        <v>183</v>
      </c>
      <c r="O83" s="104"/>
    </row>
    <row r="84" spans="1:104" ht="12.75">
      <c r="A84" s="105">
        <v>32</v>
      </c>
      <c r="B84" s="106" t="s">
        <v>184</v>
      </c>
      <c r="C84" s="107" t="s">
        <v>185</v>
      </c>
      <c r="D84" s="108" t="s">
        <v>82</v>
      </c>
      <c r="E84" s="109">
        <v>0.3533</v>
      </c>
      <c r="F84" s="109"/>
      <c r="G84" s="110">
        <f>E84*F84</f>
        <v>0</v>
      </c>
      <c r="O84" s="104">
        <v>2</v>
      </c>
      <c r="AA84" s="86">
        <v>1</v>
      </c>
      <c r="AB84" s="86">
        <v>1</v>
      </c>
      <c r="AC84" s="86">
        <v>1</v>
      </c>
      <c r="AZ84" s="86">
        <v>1</v>
      </c>
      <c r="BA84" s="86">
        <f>IF(AZ84=1,G84,0)</f>
        <v>0</v>
      </c>
      <c r="BB84" s="86">
        <f>IF(AZ84=2,G84,0)</f>
        <v>0</v>
      </c>
      <c r="BC84" s="86">
        <f>IF(AZ84=3,G84,0)</f>
        <v>0</v>
      </c>
      <c r="BD84" s="86">
        <f>IF(AZ84=4,G84,0)</f>
        <v>0</v>
      </c>
      <c r="BE84" s="86">
        <f>IF(AZ84=5,G84,0)</f>
        <v>0</v>
      </c>
      <c r="CA84" s="111">
        <v>1</v>
      </c>
      <c r="CB84" s="111">
        <v>1</v>
      </c>
      <c r="CZ84" s="86">
        <v>2.5</v>
      </c>
    </row>
    <row r="85" spans="1:15" ht="12.75">
      <c r="A85" s="112"/>
      <c r="B85" s="114"/>
      <c r="C85" s="239" t="s">
        <v>186</v>
      </c>
      <c r="D85" s="240"/>
      <c r="E85" s="115">
        <v>0.3533</v>
      </c>
      <c r="F85" s="116"/>
      <c r="G85" s="117"/>
      <c r="M85" s="113" t="s">
        <v>186</v>
      </c>
      <c r="O85" s="104"/>
    </row>
    <row r="86" spans="1:104" ht="12.75">
      <c r="A86" s="105">
        <v>33</v>
      </c>
      <c r="B86" s="106" t="s">
        <v>187</v>
      </c>
      <c r="C86" s="107" t="s">
        <v>188</v>
      </c>
      <c r="D86" s="108" t="s">
        <v>82</v>
      </c>
      <c r="E86" s="109">
        <v>0.01</v>
      </c>
      <c r="F86" s="109"/>
      <c r="G86" s="110">
        <f>E86*F86</f>
        <v>0</v>
      </c>
      <c r="O86" s="104">
        <v>2</v>
      </c>
      <c r="AA86" s="86">
        <v>1</v>
      </c>
      <c r="AB86" s="86">
        <v>1</v>
      </c>
      <c r="AC86" s="86">
        <v>1</v>
      </c>
      <c r="AZ86" s="86">
        <v>1</v>
      </c>
      <c r="BA86" s="86">
        <f>IF(AZ86=1,G86,0)</f>
        <v>0</v>
      </c>
      <c r="BB86" s="86">
        <f>IF(AZ86=2,G86,0)</f>
        <v>0</v>
      </c>
      <c r="BC86" s="86">
        <f>IF(AZ86=3,G86,0)</f>
        <v>0</v>
      </c>
      <c r="BD86" s="86">
        <f>IF(AZ86=4,G86,0)</f>
        <v>0</v>
      </c>
      <c r="BE86" s="86">
        <f>IF(AZ86=5,G86,0)</f>
        <v>0</v>
      </c>
      <c r="CA86" s="111">
        <v>1</v>
      </c>
      <c r="CB86" s="111">
        <v>1</v>
      </c>
      <c r="CZ86" s="86">
        <v>2.5</v>
      </c>
    </row>
    <row r="87" spans="1:15" ht="12.75">
      <c r="A87" s="112"/>
      <c r="B87" s="114"/>
      <c r="C87" s="239" t="s">
        <v>189</v>
      </c>
      <c r="D87" s="240"/>
      <c r="E87" s="115">
        <v>0.01</v>
      </c>
      <c r="F87" s="116"/>
      <c r="G87" s="117"/>
      <c r="M87" s="113" t="s">
        <v>189</v>
      </c>
      <c r="O87" s="104"/>
    </row>
    <row r="88" spans="1:104" ht="12.75">
      <c r="A88" s="105">
        <v>34</v>
      </c>
      <c r="B88" s="106" t="s">
        <v>190</v>
      </c>
      <c r="C88" s="107" t="s">
        <v>191</v>
      </c>
      <c r="D88" s="108" t="s">
        <v>142</v>
      </c>
      <c r="E88" s="109">
        <v>0.942</v>
      </c>
      <c r="F88" s="109"/>
      <c r="G88" s="110">
        <f>E88*F88</f>
        <v>0</v>
      </c>
      <c r="O88" s="104">
        <v>2</v>
      </c>
      <c r="AA88" s="86">
        <v>1</v>
      </c>
      <c r="AB88" s="86">
        <v>1</v>
      </c>
      <c r="AC88" s="86">
        <v>1</v>
      </c>
      <c r="AZ88" s="86">
        <v>1</v>
      </c>
      <c r="BA88" s="86">
        <f>IF(AZ88=1,G88,0)</f>
        <v>0</v>
      </c>
      <c r="BB88" s="86">
        <f>IF(AZ88=2,G88,0)</f>
        <v>0</v>
      </c>
      <c r="BC88" s="86">
        <f>IF(AZ88=3,G88,0)</f>
        <v>0</v>
      </c>
      <c r="BD88" s="86">
        <f>IF(AZ88=4,G88,0)</f>
        <v>0</v>
      </c>
      <c r="BE88" s="86">
        <f>IF(AZ88=5,G88,0)</f>
        <v>0</v>
      </c>
      <c r="CA88" s="111">
        <v>1</v>
      </c>
      <c r="CB88" s="111">
        <v>1</v>
      </c>
      <c r="CZ88" s="86">
        <v>0.00441</v>
      </c>
    </row>
    <row r="89" spans="1:15" ht="12.75">
      <c r="A89" s="112"/>
      <c r="B89" s="114"/>
      <c r="C89" s="239" t="s">
        <v>192</v>
      </c>
      <c r="D89" s="240"/>
      <c r="E89" s="115">
        <v>0.942</v>
      </c>
      <c r="F89" s="116"/>
      <c r="G89" s="117"/>
      <c r="M89" s="113" t="s">
        <v>192</v>
      </c>
      <c r="O89" s="104"/>
    </row>
    <row r="90" spans="1:104" ht="12.75">
      <c r="A90" s="105">
        <v>35</v>
      </c>
      <c r="B90" s="106" t="s">
        <v>193</v>
      </c>
      <c r="C90" s="107" t="s">
        <v>194</v>
      </c>
      <c r="D90" s="108" t="s">
        <v>78</v>
      </c>
      <c r="E90" s="109">
        <v>18</v>
      </c>
      <c r="F90" s="109"/>
      <c r="G90" s="110">
        <f>E90*F90</f>
        <v>0</v>
      </c>
      <c r="O90" s="104">
        <v>2</v>
      </c>
      <c r="AA90" s="86">
        <v>1</v>
      </c>
      <c r="AB90" s="86">
        <v>9</v>
      </c>
      <c r="AC90" s="86">
        <v>9</v>
      </c>
      <c r="AZ90" s="86">
        <v>1</v>
      </c>
      <c r="BA90" s="86">
        <f>IF(AZ90=1,G90,0)</f>
        <v>0</v>
      </c>
      <c r="BB90" s="86">
        <f>IF(AZ90=2,G90,0)</f>
        <v>0</v>
      </c>
      <c r="BC90" s="86">
        <f>IF(AZ90=3,G90,0)</f>
        <v>0</v>
      </c>
      <c r="BD90" s="86">
        <f>IF(AZ90=4,G90,0)</f>
        <v>0</v>
      </c>
      <c r="BE90" s="86">
        <f>IF(AZ90=5,G90,0)</f>
        <v>0</v>
      </c>
      <c r="CA90" s="111">
        <v>1</v>
      </c>
      <c r="CB90" s="111">
        <v>9</v>
      </c>
      <c r="CZ90" s="86">
        <v>0.00031</v>
      </c>
    </row>
    <row r="91" spans="1:104" ht="12.75">
      <c r="A91" s="105">
        <v>36</v>
      </c>
      <c r="B91" s="106" t="s">
        <v>195</v>
      </c>
      <c r="C91" s="107" t="s">
        <v>196</v>
      </c>
      <c r="D91" s="108" t="s">
        <v>78</v>
      </c>
      <c r="E91" s="109">
        <v>6.5</v>
      </c>
      <c r="F91" s="109"/>
      <c r="G91" s="110">
        <f>E91*F91</f>
        <v>0</v>
      </c>
      <c r="O91" s="104">
        <v>2</v>
      </c>
      <c r="AA91" s="86">
        <v>1</v>
      </c>
      <c r="AB91" s="86">
        <v>9</v>
      </c>
      <c r="AC91" s="86">
        <v>9</v>
      </c>
      <c r="AZ91" s="86">
        <v>1</v>
      </c>
      <c r="BA91" s="86">
        <f>IF(AZ91=1,G91,0)</f>
        <v>0</v>
      </c>
      <c r="BB91" s="86">
        <f>IF(AZ91=2,G91,0)</f>
        <v>0</v>
      </c>
      <c r="BC91" s="86">
        <f>IF(AZ91=3,G91,0)</f>
        <v>0</v>
      </c>
      <c r="BD91" s="86">
        <f>IF(AZ91=4,G91,0)</f>
        <v>0</v>
      </c>
      <c r="BE91" s="86">
        <f>IF(AZ91=5,G91,0)</f>
        <v>0</v>
      </c>
      <c r="CA91" s="111">
        <v>1</v>
      </c>
      <c r="CB91" s="111">
        <v>9</v>
      </c>
      <c r="CZ91" s="86">
        <v>0.00031</v>
      </c>
    </row>
    <row r="92" spans="1:104" ht="12.75">
      <c r="A92" s="105">
        <v>37</v>
      </c>
      <c r="B92" s="106" t="s">
        <v>197</v>
      </c>
      <c r="C92" s="107" t="s">
        <v>198</v>
      </c>
      <c r="D92" s="108" t="s">
        <v>172</v>
      </c>
      <c r="E92" s="109">
        <v>1</v>
      </c>
      <c r="F92" s="109"/>
      <c r="G92" s="110">
        <f>E92*F92</f>
        <v>0</v>
      </c>
      <c r="O92" s="104">
        <v>2</v>
      </c>
      <c r="AA92" s="86">
        <v>3</v>
      </c>
      <c r="AB92" s="86">
        <v>1</v>
      </c>
      <c r="AC92" s="86">
        <v>28690002</v>
      </c>
      <c r="AZ92" s="86">
        <v>1</v>
      </c>
      <c r="BA92" s="86">
        <f>IF(AZ92=1,G92,0)</f>
        <v>0</v>
      </c>
      <c r="BB92" s="86">
        <f>IF(AZ92=2,G92,0)</f>
        <v>0</v>
      </c>
      <c r="BC92" s="86">
        <f>IF(AZ92=3,G92,0)</f>
        <v>0</v>
      </c>
      <c r="BD92" s="86">
        <f>IF(AZ92=4,G92,0)</f>
        <v>0</v>
      </c>
      <c r="BE92" s="86">
        <f>IF(AZ92=5,G92,0)</f>
        <v>0</v>
      </c>
      <c r="CA92" s="111">
        <v>3</v>
      </c>
      <c r="CB92" s="111">
        <v>1</v>
      </c>
      <c r="CZ92" s="86">
        <v>0</v>
      </c>
    </row>
    <row r="93" spans="1:57" ht="12.75">
      <c r="A93" s="118"/>
      <c r="B93" s="119" t="s">
        <v>74</v>
      </c>
      <c r="C93" s="120" t="str">
        <f>CONCATENATE(B72," ",C72)</f>
        <v>45 Podkladní a vedlejší konstrukce</v>
      </c>
      <c r="D93" s="121"/>
      <c r="E93" s="122"/>
      <c r="F93" s="123"/>
      <c r="G93" s="124">
        <f>SUM(G72:G92)</f>
        <v>0</v>
      </c>
      <c r="O93" s="104">
        <v>4</v>
      </c>
      <c r="BA93" s="125">
        <f>SUM(BA72:BA92)</f>
        <v>0</v>
      </c>
      <c r="BB93" s="125">
        <f>SUM(BB72:BB92)</f>
        <v>0</v>
      </c>
      <c r="BC93" s="125">
        <f>SUM(BC72:BC92)</f>
        <v>0</v>
      </c>
      <c r="BD93" s="125">
        <f>SUM(BD72:BD92)</f>
        <v>0</v>
      </c>
      <c r="BE93" s="125">
        <f>SUM(BE72:BE92)</f>
        <v>0</v>
      </c>
    </row>
    <row r="94" spans="1:15" ht="18" customHeight="1">
      <c r="A94" s="97" t="s">
        <v>71</v>
      </c>
      <c r="B94" s="98" t="s">
        <v>199</v>
      </c>
      <c r="C94" s="99" t="s">
        <v>200</v>
      </c>
      <c r="D94" s="100"/>
      <c r="E94" s="101"/>
      <c r="F94" s="101"/>
      <c r="G94" s="102"/>
      <c r="H94" s="103"/>
      <c r="I94" s="103"/>
      <c r="O94" s="104">
        <v>1</v>
      </c>
    </row>
    <row r="95" spans="1:104" ht="12.75">
      <c r="A95" s="105">
        <v>38</v>
      </c>
      <c r="B95" s="106" t="s">
        <v>201</v>
      </c>
      <c r="C95" s="107" t="s">
        <v>202</v>
      </c>
      <c r="D95" s="108" t="s">
        <v>82</v>
      </c>
      <c r="E95" s="109">
        <v>0.1</v>
      </c>
      <c r="F95" s="109"/>
      <c r="G95" s="110">
        <f>E95*F95</f>
        <v>0</v>
      </c>
      <c r="O95" s="104">
        <v>2</v>
      </c>
      <c r="AA95" s="86">
        <v>1</v>
      </c>
      <c r="AB95" s="86">
        <v>1</v>
      </c>
      <c r="AC95" s="86">
        <v>1</v>
      </c>
      <c r="AZ95" s="86">
        <v>1</v>
      </c>
      <c r="BA95" s="86">
        <f>IF(AZ95=1,G95,0)</f>
        <v>0</v>
      </c>
      <c r="BB95" s="86">
        <f>IF(AZ95=2,G95,0)</f>
        <v>0</v>
      </c>
      <c r="BC95" s="86">
        <f>IF(AZ95=3,G95,0)</f>
        <v>0</v>
      </c>
      <c r="BD95" s="86">
        <f>IF(AZ95=4,G95,0)</f>
        <v>0</v>
      </c>
      <c r="BE95" s="86">
        <f>IF(AZ95=5,G95,0)</f>
        <v>0</v>
      </c>
      <c r="CA95" s="111">
        <v>1</v>
      </c>
      <c r="CB95" s="111">
        <v>1</v>
      </c>
      <c r="CZ95" s="86">
        <v>1.6867</v>
      </c>
    </row>
    <row r="96" spans="1:15" ht="12.75">
      <c r="A96" s="112"/>
      <c r="B96" s="114"/>
      <c r="C96" s="239" t="s">
        <v>351</v>
      </c>
      <c r="D96" s="240"/>
      <c r="E96" s="115">
        <v>0.1</v>
      </c>
      <c r="F96" s="116"/>
      <c r="G96" s="117"/>
      <c r="M96" s="113" t="s">
        <v>203</v>
      </c>
      <c r="O96" s="104"/>
    </row>
    <row r="97" spans="1:104" ht="12.75">
      <c r="A97" s="105">
        <v>39</v>
      </c>
      <c r="B97" s="106" t="s">
        <v>201</v>
      </c>
      <c r="C97" s="107" t="s">
        <v>202</v>
      </c>
      <c r="D97" s="108" t="s">
        <v>82</v>
      </c>
      <c r="E97" s="109">
        <v>0.16</v>
      </c>
      <c r="F97" s="109"/>
      <c r="G97" s="110">
        <f>E97*F97</f>
        <v>0</v>
      </c>
      <c r="O97" s="104">
        <v>2</v>
      </c>
      <c r="AA97" s="86">
        <v>1</v>
      </c>
      <c r="AB97" s="86">
        <v>1</v>
      </c>
      <c r="AC97" s="86">
        <v>1</v>
      </c>
      <c r="AZ97" s="86">
        <v>1</v>
      </c>
      <c r="BA97" s="86">
        <f>IF(AZ97=1,G97,0)</f>
        <v>0</v>
      </c>
      <c r="BB97" s="86">
        <f>IF(AZ97=2,G97,0)</f>
        <v>0</v>
      </c>
      <c r="BC97" s="86">
        <f>IF(AZ97=3,G97,0)</f>
        <v>0</v>
      </c>
      <c r="BD97" s="86">
        <f>IF(AZ97=4,G97,0)</f>
        <v>0</v>
      </c>
      <c r="BE97" s="86">
        <f>IF(AZ97=5,G97,0)</f>
        <v>0</v>
      </c>
      <c r="CA97" s="111">
        <v>1</v>
      </c>
      <c r="CB97" s="111">
        <v>1</v>
      </c>
      <c r="CZ97" s="86">
        <v>1.6867</v>
      </c>
    </row>
    <row r="98" spans="1:15" ht="12.75">
      <c r="A98" s="112"/>
      <c r="B98" s="114"/>
      <c r="C98" s="239" t="s">
        <v>204</v>
      </c>
      <c r="D98" s="240"/>
      <c r="E98" s="115">
        <v>0.16</v>
      </c>
      <c r="F98" s="116"/>
      <c r="G98" s="117"/>
      <c r="M98" s="113" t="s">
        <v>204</v>
      </c>
      <c r="O98" s="104"/>
    </row>
    <row r="99" spans="1:104" ht="12.75">
      <c r="A99" s="105">
        <v>40</v>
      </c>
      <c r="B99" s="106" t="s">
        <v>205</v>
      </c>
      <c r="C99" s="107" t="s">
        <v>206</v>
      </c>
      <c r="D99" s="108" t="s">
        <v>142</v>
      </c>
      <c r="E99" s="109">
        <v>0.8</v>
      </c>
      <c r="F99" s="109"/>
      <c r="G99" s="110">
        <f>E99*F99</f>
        <v>0</v>
      </c>
      <c r="O99" s="104">
        <v>2</v>
      </c>
      <c r="AA99" s="86">
        <v>1</v>
      </c>
      <c r="AB99" s="86">
        <v>1</v>
      </c>
      <c r="AC99" s="86">
        <v>1</v>
      </c>
      <c r="AZ99" s="86">
        <v>1</v>
      </c>
      <c r="BA99" s="86">
        <f>IF(AZ99=1,G99,0)</f>
        <v>0</v>
      </c>
      <c r="BB99" s="86">
        <f>IF(AZ99=2,G99,0)</f>
        <v>0</v>
      </c>
      <c r="BC99" s="86">
        <f>IF(AZ99=3,G99,0)</f>
        <v>0</v>
      </c>
      <c r="BD99" s="86">
        <f>IF(AZ99=4,G99,0)</f>
        <v>0</v>
      </c>
      <c r="BE99" s="86">
        <f>IF(AZ99=5,G99,0)</f>
        <v>0</v>
      </c>
      <c r="CA99" s="111">
        <v>1</v>
      </c>
      <c r="CB99" s="111">
        <v>1</v>
      </c>
      <c r="CZ99" s="86">
        <v>0.10255</v>
      </c>
    </row>
    <row r="100" spans="1:15" ht="12.75">
      <c r="A100" s="112"/>
      <c r="B100" s="114"/>
      <c r="C100" s="239" t="s">
        <v>207</v>
      </c>
      <c r="D100" s="240"/>
      <c r="E100" s="115">
        <v>0.8</v>
      </c>
      <c r="F100" s="116"/>
      <c r="G100" s="117"/>
      <c r="M100" s="113" t="s">
        <v>207</v>
      </c>
      <c r="O100" s="104"/>
    </row>
    <row r="101" spans="1:104" ht="12.75">
      <c r="A101" s="105">
        <v>41</v>
      </c>
      <c r="B101" s="106" t="s">
        <v>208</v>
      </c>
      <c r="C101" s="107" t="s">
        <v>209</v>
      </c>
      <c r="D101" s="108" t="s">
        <v>142</v>
      </c>
      <c r="E101" s="109">
        <v>5.85</v>
      </c>
      <c r="F101" s="109"/>
      <c r="G101" s="110">
        <f>E101*F101</f>
        <v>0</v>
      </c>
      <c r="O101" s="104">
        <v>2</v>
      </c>
      <c r="AA101" s="86">
        <v>1</v>
      </c>
      <c r="AB101" s="86">
        <v>1</v>
      </c>
      <c r="AC101" s="86">
        <v>1</v>
      </c>
      <c r="AZ101" s="86">
        <v>1</v>
      </c>
      <c r="BA101" s="86">
        <f>IF(AZ101=1,G101,0)</f>
        <v>0</v>
      </c>
      <c r="BB101" s="86">
        <f>IF(AZ101=2,G101,0)</f>
        <v>0</v>
      </c>
      <c r="BC101" s="86">
        <f>IF(AZ101=3,G101,0)</f>
        <v>0</v>
      </c>
      <c r="BD101" s="86">
        <f>IF(AZ101=4,G101,0)</f>
        <v>0</v>
      </c>
      <c r="BE101" s="86">
        <f>IF(AZ101=5,G101,0)</f>
        <v>0</v>
      </c>
      <c r="CA101" s="111">
        <v>1</v>
      </c>
      <c r="CB101" s="111">
        <v>1</v>
      </c>
      <c r="CZ101" s="86">
        <v>0.0739</v>
      </c>
    </row>
    <row r="102" spans="1:15" ht="12.75">
      <c r="A102" s="112"/>
      <c r="B102" s="114"/>
      <c r="C102" s="239" t="s">
        <v>210</v>
      </c>
      <c r="D102" s="240"/>
      <c r="E102" s="115">
        <v>4.2</v>
      </c>
      <c r="F102" s="116"/>
      <c r="G102" s="117"/>
      <c r="M102" s="113" t="s">
        <v>210</v>
      </c>
      <c r="O102" s="104"/>
    </row>
    <row r="103" spans="1:15" ht="12.75">
      <c r="A103" s="112"/>
      <c r="B103" s="114"/>
      <c r="C103" s="239" t="s">
        <v>211</v>
      </c>
      <c r="D103" s="240"/>
      <c r="E103" s="115">
        <v>1.65</v>
      </c>
      <c r="F103" s="116"/>
      <c r="G103" s="117"/>
      <c r="M103" s="113" t="s">
        <v>211</v>
      </c>
      <c r="O103" s="104"/>
    </row>
    <row r="104" spans="1:104" ht="12.75">
      <c r="A104" s="105">
        <v>42</v>
      </c>
      <c r="B104" s="106" t="s">
        <v>212</v>
      </c>
      <c r="C104" s="107" t="s">
        <v>213</v>
      </c>
      <c r="D104" s="108" t="s">
        <v>142</v>
      </c>
      <c r="E104" s="109">
        <v>1</v>
      </c>
      <c r="F104" s="109"/>
      <c r="G104" s="110">
        <f>E104*F104</f>
        <v>0</v>
      </c>
      <c r="O104" s="104">
        <v>2</v>
      </c>
      <c r="AA104" s="86">
        <v>1</v>
      </c>
      <c r="AB104" s="86">
        <v>1</v>
      </c>
      <c r="AC104" s="86">
        <v>1</v>
      </c>
      <c r="AZ104" s="86">
        <v>1</v>
      </c>
      <c r="BA104" s="86">
        <f>IF(AZ104=1,G104,0)</f>
        <v>0</v>
      </c>
      <c r="BB104" s="86">
        <f>IF(AZ104=2,G104,0)</f>
        <v>0</v>
      </c>
      <c r="BC104" s="86">
        <f>IF(AZ104=3,G104,0)</f>
        <v>0</v>
      </c>
      <c r="BD104" s="86">
        <f>IF(AZ104=4,G104,0)</f>
        <v>0</v>
      </c>
      <c r="BE104" s="86">
        <f>IF(AZ104=5,G104,0)</f>
        <v>0</v>
      </c>
      <c r="CA104" s="111">
        <v>1</v>
      </c>
      <c r="CB104" s="111">
        <v>1</v>
      </c>
      <c r="CZ104" s="86">
        <v>0.072</v>
      </c>
    </row>
    <row r="105" spans="1:15" ht="12.75">
      <c r="A105" s="112"/>
      <c r="B105" s="114"/>
      <c r="C105" s="239" t="s">
        <v>214</v>
      </c>
      <c r="D105" s="240"/>
      <c r="E105" s="115">
        <v>1</v>
      </c>
      <c r="F105" s="116"/>
      <c r="G105" s="117"/>
      <c r="M105" s="113" t="s">
        <v>214</v>
      </c>
      <c r="O105" s="104"/>
    </row>
    <row r="106" spans="1:104" ht="14.25" customHeight="1">
      <c r="A106" s="105">
        <v>43</v>
      </c>
      <c r="B106" s="106" t="s">
        <v>215</v>
      </c>
      <c r="C106" s="107" t="s">
        <v>367</v>
      </c>
      <c r="D106" s="108" t="s">
        <v>142</v>
      </c>
      <c r="E106" s="109">
        <v>1</v>
      </c>
      <c r="F106" s="109"/>
      <c r="G106" s="110">
        <f>E106*F106</f>
        <v>0</v>
      </c>
      <c r="O106" s="104">
        <v>2</v>
      </c>
      <c r="AA106" s="86">
        <v>1</v>
      </c>
      <c r="AB106" s="86">
        <v>1</v>
      </c>
      <c r="AC106" s="86">
        <v>1</v>
      </c>
      <c r="AZ106" s="86">
        <v>1</v>
      </c>
      <c r="BA106" s="86">
        <f>IF(AZ106=1,G106,0)</f>
        <v>0</v>
      </c>
      <c r="BB106" s="86">
        <f>IF(AZ106=2,G106,0)</f>
        <v>0</v>
      </c>
      <c r="BC106" s="86">
        <f>IF(AZ106=3,G106,0)</f>
        <v>0</v>
      </c>
      <c r="BD106" s="86">
        <f>IF(AZ106=4,G106,0)</f>
        <v>0</v>
      </c>
      <c r="BE106" s="86">
        <f>IF(AZ106=5,G106,0)</f>
        <v>0</v>
      </c>
      <c r="CA106" s="111">
        <v>1</v>
      </c>
      <c r="CB106" s="111">
        <v>1</v>
      </c>
      <c r="CZ106" s="86">
        <v>0.0315</v>
      </c>
    </row>
    <row r="107" spans="1:104" ht="12.75">
      <c r="A107" s="105">
        <v>44</v>
      </c>
      <c r="B107" s="106" t="s">
        <v>216</v>
      </c>
      <c r="C107" s="107" t="s">
        <v>217</v>
      </c>
      <c r="D107" s="108" t="s">
        <v>78</v>
      </c>
      <c r="E107" s="109">
        <v>1.3</v>
      </c>
      <c r="F107" s="109"/>
      <c r="G107" s="110">
        <f>E107*F107</f>
        <v>0</v>
      </c>
      <c r="O107" s="104">
        <v>2</v>
      </c>
      <c r="AA107" s="86">
        <v>1</v>
      </c>
      <c r="AB107" s="86">
        <v>1</v>
      </c>
      <c r="AC107" s="86">
        <v>1</v>
      </c>
      <c r="AZ107" s="86">
        <v>1</v>
      </c>
      <c r="BA107" s="86">
        <f>IF(AZ107=1,G107,0)</f>
        <v>0</v>
      </c>
      <c r="BB107" s="86">
        <f>IF(AZ107=2,G107,0)</f>
        <v>0</v>
      </c>
      <c r="BC107" s="86">
        <f>IF(AZ107=3,G107,0)</f>
        <v>0</v>
      </c>
      <c r="BD107" s="86">
        <f>IF(AZ107=4,G107,0)</f>
        <v>0</v>
      </c>
      <c r="BE107" s="86">
        <f>IF(AZ107=5,G107,0)</f>
        <v>0</v>
      </c>
      <c r="CA107" s="111">
        <v>1</v>
      </c>
      <c r="CB107" s="111">
        <v>1</v>
      </c>
      <c r="CZ107" s="86">
        <v>0.0901</v>
      </c>
    </row>
    <row r="108" spans="1:104" ht="12.75">
      <c r="A108" s="105">
        <v>45</v>
      </c>
      <c r="B108" s="106" t="s">
        <v>218</v>
      </c>
      <c r="C108" s="107" t="s">
        <v>219</v>
      </c>
      <c r="D108" s="108" t="s">
        <v>142</v>
      </c>
      <c r="E108" s="109">
        <v>10.4</v>
      </c>
      <c r="F108" s="109"/>
      <c r="G108" s="110">
        <f>E108*F108</f>
        <v>0</v>
      </c>
      <c r="O108" s="104">
        <v>2</v>
      </c>
      <c r="AA108" s="86">
        <v>1</v>
      </c>
      <c r="AB108" s="86">
        <v>1</v>
      </c>
      <c r="AC108" s="86">
        <v>1</v>
      </c>
      <c r="AZ108" s="86">
        <v>1</v>
      </c>
      <c r="BA108" s="86">
        <f>IF(AZ108=1,G108,0)</f>
        <v>0</v>
      </c>
      <c r="BB108" s="86">
        <f>IF(AZ108=2,G108,0)</f>
        <v>0</v>
      </c>
      <c r="BC108" s="86">
        <f>IF(AZ108=3,G108,0)</f>
        <v>0</v>
      </c>
      <c r="BD108" s="86">
        <f>IF(AZ108=4,G108,0)</f>
        <v>0</v>
      </c>
      <c r="BE108" s="86">
        <f>IF(AZ108=5,G108,0)</f>
        <v>0</v>
      </c>
      <c r="CA108" s="111">
        <v>1</v>
      </c>
      <c r="CB108" s="111">
        <v>1</v>
      </c>
      <c r="CZ108" s="86">
        <v>0</v>
      </c>
    </row>
    <row r="109" spans="1:15" ht="11.25" customHeight="1">
      <c r="A109" s="112"/>
      <c r="B109" s="114"/>
      <c r="C109" s="239" t="s">
        <v>220</v>
      </c>
      <c r="D109" s="240"/>
      <c r="E109" s="115">
        <v>8.4</v>
      </c>
      <c r="F109" s="116"/>
      <c r="G109" s="117"/>
      <c r="M109" s="113" t="s">
        <v>220</v>
      </c>
      <c r="O109" s="104"/>
    </row>
    <row r="110" spans="1:15" ht="11.25" customHeight="1">
      <c r="A110" s="112"/>
      <c r="B110" s="114"/>
      <c r="C110" s="239" t="s">
        <v>352</v>
      </c>
      <c r="D110" s="240"/>
      <c r="E110" s="115">
        <v>2</v>
      </c>
      <c r="F110" s="116"/>
      <c r="G110" s="117"/>
      <c r="M110" s="113" t="s">
        <v>221</v>
      </c>
      <c r="O110" s="104"/>
    </row>
    <row r="111" spans="1:104" ht="22.5">
      <c r="A111" s="105">
        <v>46</v>
      </c>
      <c r="B111" s="106" t="s">
        <v>222</v>
      </c>
      <c r="C111" s="107" t="s">
        <v>353</v>
      </c>
      <c r="D111" s="108" t="s">
        <v>172</v>
      </c>
      <c r="E111" s="109">
        <v>1</v>
      </c>
      <c r="F111" s="109"/>
      <c r="G111" s="110">
        <f>E111*F111</f>
        <v>0</v>
      </c>
      <c r="O111" s="104">
        <v>2</v>
      </c>
      <c r="AA111" s="86">
        <v>3</v>
      </c>
      <c r="AB111" s="86">
        <v>1</v>
      </c>
      <c r="AC111" s="86">
        <v>5539001</v>
      </c>
      <c r="AZ111" s="86">
        <v>1</v>
      </c>
      <c r="BA111" s="86">
        <f>IF(AZ111=1,G111,0)</f>
        <v>0</v>
      </c>
      <c r="BB111" s="86">
        <f>IF(AZ111=2,G111,0)</f>
        <v>0</v>
      </c>
      <c r="BC111" s="86">
        <f>IF(AZ111=3,G111,0)</f>
        <v>0</v>
      </c>
      <c r="BD111" s="86">
        <f>IF(AZ111=4,G111,0)</f>
        <v>0</v>
      </c>
      <c r="BE111" s="86">
        <f>IF(AZ111=5,G111,0)</f>
        <v>0</v>
      </c>
      <c r="CA111" s="111">
        <v>3</v>
      </c>
      <c r="CB111" s="111">
        <v>1</v>
      </c>
      <c r="CZ111" s="86">
        <v>0.036</v>
      </c>
    </row>
    <row r="112" spans="1:104" ht="12.75">
      <c r="A112" s="105">
        <v>47</v>
      </c>
      <c r="B112" s="106" t="s">
        <v>223</v>
      </c>
      <c r="C112" s="107" t="s">
        <v>224</v>
      </c>
      <c r="D112" s="108" t="s">
        <v>142</v>
      </c>
      <c r="E112" s="109">
        <v>1.6747</v>
      </c>
      <c r="F112" s="109"/>
      <c r="G112" s="110">
        <f>E112*F112</f>
        <v>0</v>
      </c>
      <c r="O112" s="104">
        <v>2</v>
      </c>
      <c r="AA112" s="86">
        <v>3</v>
      </c>
      <c r="AB112" s="86">
        <v>1</v>
      </c>
      <c r="AC112" s="86">
        <v>59245000</v>
      </c>
      <c r="AZ112" s="86">
        <v>1</v>
      </c>
      <c r="BA112" s="86">
        <f>IF(AZ112=1,G112,0)</f>
        <v>0</v>
      </c>
      <c r="BB112" s="86">
        <f>IF(AZ112=2,G112,0)</f>
        <v>0</v>
      </c>
      <c r="BC112" s="86">
        <f>IF(AZ112=3,G112,0)</f>
        <v>0</v>
      </c>
      <c r="BD112" s="86">
        <f>IF(AZ112=4,G112,0)</f>
        <v>0</v>
      </c>
      <c r="BE112" s="86">
        <f>IF(AZ112=5,G112,0)</f>
        <v>0</v>
      </c>
      <c r="CA112" s="111">
        <v>3</v>
      </c>
      <c r="CB112" s="111">
        <v>1</v>
      </c>
      <c r="CZ112" s="86">
        <v>0.1296</v>
      </c>
    </row>
    <row r="113" spans="1:15" ht="12.75">
      <c r="A113" s="112"/>
      <c r="B113" s="114"/>
      <c r="C113" s="239" t="s">
        <v>225</v>
      </c>
      <c r="D113" s="240"/>
      <c r="E113" s="115">
        <v>1.6747</v>
      </c>
      <c r="F113" s="116"/>
      <c r="G113" s="117"/>
      <c r="M113" s="113" t="s">
        <v>225</v>
      </c>
      <c r="O113" s="104"/>
    </row>
    <row r="114" spans="1:104" ht="12.75">
      <c r="A114" s="105">
        <v>48</v>
      </c>
      <c r="B114" s="106" t="s">
        <v>226</v>
      </c>
      <c r="C114" s="107" t="s">
        <v>227</v>
      </c>
      <c r="D114" s="108" t="s">
        <v>142</v>
      </c>
      <c r="E114" s="109">
        <v>1</v>
      </c>
      <c r="F114" s="109"/>
      <c r="G114" s="110">
        <f>E114*F114</f>
        <v>0</v>
      </c>
      <c r="O114" s="104">
        <v>2</v>
      </c>
      <c r="AA114" s="86">
        <v>3</v>
      </c>
      <c r="AB114" s="86">
        <v>1</v>
      </c>
      <c r="AC114" s="86">
        <v>59245601</v>
      </c>
      <c r="AZ114" s="86">
        <v>1</v>
      </c>
      <c r="BA114" s="86">
        <f>IF(AZ114=1,G114,0)</f>
        <v>0</v>
      </c>
      <c r="BB114" s="86">
        <f>IF(AZ114=2,G114,0)</f>
        <v>0</v>
      </c>
      <c r="BC114" s="86">
        <f>IF(AZ114=3,G114,0)</f>
        <v>0</v>
      </c>
      <c r="BD114" s="86">
        <f>IF(AZ114=4,G114,0)</f>
        <v>0</v>
      </c>
      <c r="BE114" s="86">
        <f>IF(AZ114=5,G114,0)</f>
        <v>0</v>
      </c>
      <c r="CA114" s="111">
        <v>3</v>
      </c>
      <c r="CB114" s="111">
        <v>1</v>
      </c>
      <c r="CZ114" s="86">
        <v>0.108</v>
      </c>
    </row>
    <row r="115" spans="1:57" ht="12.75">
      <c r="A115" s="118"/>
      <c r="B115" s="119" t="s">
        <v>74</v>
      </c>
      <c r="C115" s="120" t="str">
        <f>CONCATENATE(B94," ",C94)</f>
        <v>5 Komunikace</v>
      </c>
      <c r="D115" s="121"/>
      <c r="E115" s="122"/>
      <c r="F115" s="123"/>
      <c r="G115" s="124">
        <f>SUM(G94:G114)</f>
        <v>0</v>
      </c>
      <c r="O115" s="104">
        <v>4</v>
      </c>
      <c r="BA115" s="125">
        <f>SUM(BA94:BA114)</f>
        <v>0</v>
      </c>
      <c r="BB115" s="125">
        <f>SUM(BB94:BB114)</f>
        <v>0</v>
      </c>
      <c r="BC115" s="125">
        <f>SUM(BC94:BC114)</f>
        <v>0</v>
      </c>
      <c r="BD115" s="125">
        <f>SUM(BD94:BD114)</f>
        <v>0</v>
      </c>
      <c r="BE115" s="125">
        <f>SUM(BE94:BE114)</f>
        <v>0</v>
      </c>
    </row>
    <row r="116" spans="1:15" ht="18" customHeight="1">
      <c r="A116" s="97" t="s">
        <v>71</v>
      </c>
      <c r="B116" s="98" t="s">
        <v>228</v>
      </c>
      <c r="C116" s="99" t="s">
        <v>229</v>
      </c>
      <c r="D116" s="100"/>
      <c r="E116" s="101"/>
      <c r="F116" s="101"/>
      <c r="G116" s="102"/>
      <c r="H116" s="103"/>
      <c r="I116" s="103"/>
      <c r="O116" s="104">
        <v>1</v>
      </c>
    </row>
    <row r="117" spans="1:104" ht="12.75">
      <c r="A117" s="105">
        <v>49</v>
      </c>
      <c r="B117" s="106" t="s">
        <v>230</v>
      </c>
      <c r="C117" s="107" t="s">
        <v>231</v>
      </c>
      <c r="D117" s="108" t="s">
        <v>78</v>
      </c>
      <c r="E117" s="109">
        <v>3</v>
      </c>
      <c r="F117" s="109"/>
      <c r="G117" s="110">
        <f>E117*F117</f>
        <v>0</v>
      </c>
      <c r="O117" s="104">
        <v>2</v>
      </c>
      <c r="AA117" s="86">
        <v>1</v>
      </c>
      <c r="AB117" s="86">
        <v>7</v>
      </c>
      <c r="AC117" s="86">
        <v>7</v>
      </c>
      <c r="AZ117" s="86">
        <v>1</v>
      </c>
      <c r="BA117" s="86">
        <f>IF(AZ117=1,G117,0)</f>
        <v>0</v>
      </c>
      <c r="BB117" s="86">
        <f>IF(AZ117=2,G117,0)</f>
        <v>0</v>
      </c>
      <c r="BC117" s="86">
        <f>IF(AZ117=3,G117,0)</f>
        <v>0</v>
      </c>
      <c r="BD117" s="86">
        <f>IF(AZ117=4,G117,0)</f>
        <v>0</v>
      </c>
      <c r="BE117" s="86">
        <f>IF(AZ117=5,G117,0)</f>
        <v>0</v>
      </c>
      <c r="CA117" s="111">
        <v>1</v>
      </c>
      <c r="CB117" s="111">
        <v>7</v>
      </c>
      <c r="CZ117" s="86">
        <v>0.00331</v>
      </c>
    </row>
    <row r="118" spans="1:104" ht="12.75">
      <c r="A118" s="105">
        <v>50</v>
      </c>
      <c r="B118" s="106" t="s">
        <v>232</v>
      </c>
      <c r="C118" s="107" t="s">
        <v>233</v>
      </c>
      <c r="D118" s="108" t="s">
        <v>172</v>
      </c>
      <c r="E118" s="109">
        <v>1</v>
      </c>
      <c r="F118" s="109"/>
      <c r="G118" s="110">
        <f>E118*F118</f>
        <v>0</v>
      </c>
      <c r="O118" s="104">
        <v>2</v>
      </c>
      <c r="AA118" s="86">
        <v>1</v>
      </c>
      <c r="AB118" s="86">
        <v>7</v>
      </c>
      <c r="AC118" s="86">
        <v>7</v>
      </c>
      <c r="AZ118" s="86">
        <v>1</v>
      </c>
      <c r="BA118" s="86">
        <f>IF(AZ118=1,G118,0)</f>
        <v>0</v>
      </c>
      <c r="BB118" s="86">
        <f>IF(AZ118=2,G118,0)</f>
        <v>0</v>
      </c>
      <c r="BC118" s="86">
        <f>IF(AZ118=3,G118,0)</f>
        <v>0</v>
      </c>
      <c r="BD118" s="86">
        <f>IF(AZ118=4,G118,0)</f>
        <v>0</v>
      </c>
      <c r="BE118" s="86">
        <f>IF(AZ118=5,G118,0)</f>
        <v>0</v>
      </c>
      <c r="CA118" s="111">
        <v>1</v>
      </c>
      <c r="CB118" s="111">
        <v>7</v>
      </c>
      <c r="CZ118" s="86">
        <v>0.00551</v>
      </c>
    </row>
    <row r="119" spans="1:104" ht="12.75">
      <c r="A119" s="105">
        <v>51</v>
      </c>
      <c r="B119" s="106" t="s">
        <v>234</v>
      </c>
      <c r="C119" s="107" t="s">
        <v>235</v>
      </c>
      <c r="D119" s="108" t="s">
        <v>172</v>
      </c>
      <c r="E119" s="109">
        <v>1</v>
      </c>
      <c r="F119" s="109"/>
      <c r="G119" s="110">
        <f>E119*F119</f>
        <v>0</v>
      </c>
      <c r="O119" s="104">
        <v>2</v>
      </c>
      <c r="AA119" s="86">
        <v>1</v>
      </c>
      <c r="AB119" s="86">
        <v>1</v>
      </c>
      <c r="AC119" s="86">
        <v>1</v>
      </c>
      <c r="AZ119" s="86">
        <v>1</v>
      </c>
      <c r="BA119" s="86">
        <f>IF(AZ119=1,G119,0)</f>
        <v>0</v>
      </c>
      <c r="BB119" s="86">
        <f>IF(AZ119=2,G119,0)</f>
        <v>0</v>
      </c>
      <c r="BC119" s="86">
        <f>IF(AZ119=3,G119,0)</f>
        <v>0</v>
      </c>
      <c r="BD119" s="86">
        <f>IF(AZ119=4,G119,0)</f>
        <v>0</v>
      </c>
      <c r="BE119" s="86">
        <f>IF(AZ119=5,G119,0)</f>
        <v>0</v>
      </c>
      <c r="CA119" s="111">
        <v>1</v>
      </c>
      <c r="CB119" s="111">
        <v>1</v>
      </c>
      <c r="CZ119" s="86">
        <v>0.00041</v>
      </c>
    </row>
    <row r="120" spans="1:104" ht="12.75">
      <c r="A120" s="105">
        <v>52</v>
      </c>
      <c r="B120" s="106" t="s">
        <v>236</v>
      </c>
      <c r="C120" s="107" t="s">
        <v>354</v>
      </c>
      <c r="D120" s="108" t="s">
        <v>172</v>
      </c>
      <c r="E120" s="109">
        <v>8</v>
      </c>
      <c r="F120" s="109"/>
      <c r="G120" s="110">
        <f>E120*F120</f>
        <v>0</v>
      </c>
      <c r="O120" s="104">
        <v>2</v>
      </c>
      <c r="AA120" s="86">
        <v>1</v>
      </c>
      <c r="AB120" s="86">
        <v>1</v>
      </c>
      <c r="AC120" s="86">
        <v>1</v>
      </c>
      <c r="AZ120" s="86">
        <v>1</v>
      </c>
      <c r="BA120" s="86">
        <f>IF(AZ120=1,G120,0)</f>
        <v>0</v>
      </c>
      <c r="BB120" s="86">
        <f>IF(AZ120=2,G120,0)</f>
        <v>0</v>
      </c>
      <c r="BC120" s="86">
        <f>IF(AZ120=3,G120,0)</f>
        <v>0</v>
      </c>
      <c r="BD120" s="86">
        <f>IF(AZ120=4,G120,0)</f>
        <v>0</v>
      </c>
      <c r="BE120" s="86">
        <f>IF(AZ120=5,G120,0)</f>
        <v>0</v>
      </c>
      <c r="CA120" s="111">
        <v>1</v>
      </c>
      <c r="CB120" s="111">
        <v>1</v>
      </c>
      <c r="CZ120" s="86">
        <v>0.00041</v>
      </c>
    </row>
    <row r="121" spans="1:15" ht="12.75">
      <c r="A121" s="112"/>
      <c r="B121" s="114"/>
      <c r="C121" s="239" t="s">
        <v>237</v>
      </c>
      <c r="D121" s="240"/>
      <c r="E121" s="115">
        <v>2</v>
      </c>
      <c r="F121" s="116"/>
      <c r="G121" s="117"/>
      <c r="M121" s="113" t="s">
        <v>237</v>
      </c>
      <c r="O121" s="104"/>
    </row>
    <row r="122" spans="1:15" ht="12.75">
      <c r="A122" s="112"/>
      <c r="B122" s="114"/>
      <c r="C122" s="239" t="s">
        <v>238</v>
      </c>
      <c r="D122" s="240"/>
      <c r="E122" s="115">
        <v>1</v>
      </c>
      <c r="F122" s="116"/>
      <c r="G122" s="117"/>
      <c r="M122" s="113" t="s">
        <v>238</v>
      </c>
      <c r="O122" s="104"/>
    </row>
    <row r="123" spans="1:15" ht="12.75">
      <c r="A123" s="112"/>
      <c r="B123" s="114"/>
      <c r="C123" s="239" t="s">
        <v>239</v>
      </c>
      <c r="D123" s="240"/>
      <c r="E123" s="115">
        <v>1</v>
      </c>
      <c r="F123" s="116"/>
      <c r="G123" s="117"/>
      <c r="M123" s="113" t="s">
        <v>239</v>
      </c>
      <c r="O123" s="104"/>
    </row>
    <row r="124" spans="1:15" ht="12.75">
      <c r="A124" s="112"/>
      <c r="B124" s="114"/>
      <c r="C124" s="239" t="s">
        <v>240</v>
      </c>
      <c r="D124" s="240"/>
      <c r="E124" s="115">
        <v>1</v>
      </c>
      <c r="F124" s="116"/>
      <c r="G124" s="117"/>
      <c r="M124" s="113" t="s">
        <v>240</v>
      </c>
      <c r="O124" s="104"/>
    </row>
    <row r="125" spans="1:15" ht="12.75">
      <c r="A125" s="112"/>
      <c r="B125" s="114"/>
      <c r="C125" s="239" t="s">
        <v>241</v>
      </c>
      <c r="D125" s="240"/>
      <c r="E125" s="115">
        <v>3</v>
      </c>
      <c r="F125" s="116"/>
      <c r="G125" s="117"/>
      <c r="M125" s="113" t="s">
        <v>241</v>
      </c>
      <c r="O125" s="104"/>
    </row>
    <row r="126" spans="1:104" ht="12.75">
      <c r="A126" s="105">
        <v>53</v>
      </c>
      <c r="B126" s="106" t="s">
        <v>242</v>
      </c>
      <c r="C126" s="107" t="s">
        <v>243</v>
      </c>
      <c r="D126" s="108" t="s">
        <v>78</v>
      </c>
      <c r="E126" s="109">
        <v>21</v>
      </c>
      <c r="F126" s="109"/>
      <c r="G126" s="110">
        <f aca="true" t="shared" si="0" ref="G126:G135">E126*F126</f>
        <v>0</v>
      </c>
      <c r="O126" s="104">
        <v>2</v>
      </c>
      <c r="AA126" s="86">
        <v>1</v>
      </c>
      <c r="AB126" s="86">
        <v>1</v>
      </c>
      <c r="AC126" s="86">
        <v>1</v>
      </c>
      <c r="AZ126" s="86">
        <v>1</v>
      </c>
      <c r="BA126" s="86">
        <f aca="true" t="shared" si="1" ref="BA126:BA135">IF(AZ126=1,G126,0)</f>
        <v>0</v>
      </c>
      <c r="BB126" s="86">
        <f aca="true" t="shared" si="2" ref="BB126:BB135">IF(AZ126=2,G126,0)</f>
        <v>0</v>
      </c>
      <c r="BC126" s="86">
        <f aca="true" t="shared" si="3" ref="BC126:BC135">IF(AZ126=3,G126,0)</f>
        <v>0</v>
      </c>
      <c r="BD126" s="86">
        <f aca="true" t="shared" si="4" ref="BD126:BD135">IF(AZ126=4,G126,0)</f>
        <v>0</v>
      </c>
      <c r="BE126" s="86">
        <f aca="true" t="shared" si="5" ref="BE126:BE135">IF(AZ126=5,G126,0)</f>
        <v>0</v>
      </c>
      <c r="CA126" s="111">
        <v>1</v>
      </c>
      <c r="CB126" s="111">
        <v>1</v>
      </c>
      <c r="CZ126" s="86">
        <v>0</v>
      </c>
    </row>
    <row r="127" spans="1:104" ht="12.75">
      <c r="A127" s="105">
        <v>54</v>
      </c>
      <c r="B127" s="106" t="s">
        <v>244</v>
      </c>
      <c r="C127" s="107" t="s">
        <v>245</v>
      </c>
      <c r="D127" s="108" t="s">
        <v>78</v>
      </c>
      <c r="E127" s="109">
        <v>10</v>
      </c>
      <c r="F127" s="109"/>
      <c r="G127" s="110">
        <f t="shared" si="0"/>
        <v>0</v>
      </c>
      <c r="O127" s="104">
        <v>2</v>
      </c>
      <c r="AA127" s="86">
        <v>1</v>
      </c>
      <c r="AB127" s="86">
        <v>1</v>
      </c>
      <c r="AC127" s="86">
        <v>1</v>
      </c>
      <c r="AZ127" s="86">
        <v>1</v>
      </c>
      <c r="BA127" s="86">
        <f t="shared" si="1"/>
        <v>0</v>
      </c>
      <c r="BB127" s="86">
        <f t="shared" si="2"/>
        <v>0</v>
      </c>
      <c r="BC127" s="86">
        <f t="shared" si="3"/>
        <v>0</v>
      </c>
      <c r="BD127" s="86">
        <f t="shared" si="4"/>
        <v>0</v>
      </c>
      <c r="BE127" s="86">
        <f t="shared" si="5"/>
        <v>0</v>
      </c>
      <c r="CA127" s="111">
        <v>1</v>
      </c>
      <c r="CB127" s="111">
        <v>1</v>
      </c>
      <c r="CZ127" s="86">
        <v>2E-05</v>
      </c>
    </row>
    <row r="128" spans="1:104" ht="12.75">
      <c r="A128" s="105">
        <v>55</v>
      </c>
      <c r="B128" s="106" t="s">
        <v>246</v>
      </c>
      <c r="C128" s="107" t="s">
        <v>247</v>
      </c>
      <c r="D128" s="108" t="s">
        <v>78</v>
      </c>
      <c r="E128" s="109">
        <v>2</v>
      </c>
      <c r="F128" s="109"/>
      <c r="G128" s="110">
        <f t="shared" si="0"/>
        <v>0</v>
      </c>
      <c r="O128" s="104">
        <v>2</v>
      </c>
      <c r="AA128" s="86">
        <v>1</v>
      </c>
      <c r="AB128" s="86">
        <v>1</v>
      </c>
      <c r="AC128" s="86">
        <v>1</v>
      </c>
      <c r="AZ128" s="86">
        <v>1</v>
      </c>
      <c r="BA128" s="86">
        <f t="shared" si="1"/>
        <v>0</v>
      </c>
      <c r="BB128" s="86">
        <f t="shared" si="2"/>
        <v>0</v>
      </c>
      <c r="BC128" s="86">
        <f t="shared" si="3"/>
        <v>0</v>
      </c>
      <c r="BD128" s="86">
        <f t="shared" si="4"/>
        <v>0</v>
      </c>
      <c r="BE128" s="86">
        <f t="shared" si="5"/>
        <v>0</v>
      </c>
      <c r="CA128" s="111">
        <v>1</v>
      </c>
      <c r="CB128" s="111">
        <v>1</v>
      </c>
      <c r="CZ128" s="86">
        <v>0</v>
      </c>
    </row>
    <row r="129" spans="1:104" ht="12.75">
      <c r="A129" s="105">
        <v>56</v>
      </c>
      <c r="B129" s="106" t="s">
        <v>248</v>
      </c>
      <c r="C129" s="107" t="s">
        <v>249</v>
      </c>
      <c r="D129" s="108" t="s">
        <v>172</v>
      </c>
      <c r="E129" s="109">
        <v>1</v>
      </c>
      <c r="F129" s="109"/>
      <c r="G129" s="110">
        <f t="shared" si="0"/>
        <v>0</v>
      </c>
      <c r="O129" s="104">
        <v>2</v>
      </c>
      <c r="AA129" s="86">
        <v>1</v>
      </c>
      <c r="AB129" s="86">
        <v>1</v>
      </c>
      <c r="AC129" s="86">
        <v>1</v>
      </c>
      <c r="AZ129" s="86">
        <v>1</v>
      </c>
      <c r="BA129" s="86">
        <f t="shared" si="1"/>
        <v>0</v>
      </c>
      <c r="BB129" s="86">
        <f t="shared" si="2"/>
        <v>0</v>
      </c>
      <c r="BC129" s="86">
        <f t="shared" si="3"/>
        <v>0</v>
      </c>
      <c r="BD129" s="86">
        <f t="shared" si="4"/>
        <v>0</v>
      </c>
      <c r="BE129" s="86">
        <f t="shared" si="5"/>
        <v>0</v>
      </c>
      <c r="CA129" s="111">
        <v>1</v>
      </c>
      <c r="CB129" s="111">
        <v>1</v>
      </c>
      <c r="CZ129" s="86">
        <v>8E-05</v>
      </c>
    </row>
    <row r="130" spans="1:104" ht="12.75">
      <c r="A130" s="105">
        <v>57</v>
      </c>
      <c r="B130" s="106" t="s">
        <v>250</v>
      </c>
      <c r="C130" s="107" t="s">
        <v>251</v>
      </c>
      <c r="D130" s="108" t="s">
        <v>172</v>
      </c>
      <c r="E130" s="109">
        <v>1</v>
      </c>
      <c r="F130" s="109"/>
      <c r="G130" s="110">
        <f t="shared" si="0"/>
        <v>0</v>
      </c>
      <c r="O130" s="104">
        <v>2</v>
      </c>
      <c r="AA130" s="86">
        <v>1</v>
      </c>
      <c r="AB130" s="86">
        <v>1</v>
      </c>
      <c r="AC130" s="86">
        <v>1</v>
      </c>
      <c r="AZ130" s="86">
        <v>1</v>
      </c>
      <c r="BA130" s="86">
        <f t="shared" si="1"/>
        <v>0</v>
      </c>
      <c r="BB130" s="86">
        <f t="shared" si="2"/>
        <v>0</v>
      </c>
      <c r="BC130" s="86">
        <f t="shared" si="3"/>
        <v>0</v>
      </c>
      <c r="BD130" s="86">
        <f t="shared" si="4"/>
        <v>0</v>
      </c>
      <c r="BE130" s="86">
        <f t="shared" si="5"/>
        <v>0</v>
      </c>
      <c r="CA130" s="111">
        <v>1</v>
      </c>
      <c r="CB130" s="111">
        <v>1</v>
      </c>
      <c r="CZ130" s="86">
        <v>0.00021</v>
      </c>
    </row>
    <row r="131" spans="1:104" ht="12.75">
      <c r="A131" s="105">
        <v>58</v>
      </c>
      <c r="B131" s="106" t="s">
        <v>252</v>
      </c>
      <c r="C131" s="107" t="s">
        <v>253</v>
      </c>
      <c r="D131" s="108" t="s">
        <v>172</v>
      </c>
      <c r="E131" s="109">
        <v>1</v>
      </c>
      <c r="F131" s="109"/>
      <c r="G131" s="110">
        <f t="shared" si="0"/>
        <v>0</v>
      </c>
      <c r="O131" s="104">
        <v>2</v>
      </c>
      <c r="AA131" s="86">
        <v>1</v>
      </c>
      <c r="AB131" s="86">
        <v>1</v>
      </c>
      <c r="AC131" s="86">
        <v>1</v>
      </c>
      <c r="AZ131" s="86">
        <v>1</v>
      </c>
      <c r="BA131" s="86">
        <f t="shared" si="1"/>
        <v>0</v>
      </c>
      <c r="BB131" s="86">
        <f t="shared" si="2"/>
        <v>0</v>
      </c>
      <c r="BC131" s="86">
        <f t="shared" si="3"/>
        <v>0</v>
      </c>
      <c r="BD131" s="86">
        <f t="shared" si="4"/>
        <v>0</v>
      </c>
      <c r="BE131" s="86">
        <f t="shared" si="5"/>
        <v>0</v>
      </c>
      <c r="CA131" s="111">
        <v>1</v>
      </c>
      <c r="CB131" s="111">
        <v>1</v>
      </c>
      <c r="CZ131" s="86">
        <v>0</v>
      </c>
    </row>
    <row r="132" spans="1:104" ht="12.75">
      <c r="A132" s="105">
        <v>59</v>
      </c>
      <c r="B132" s="106" t="s">
        <v>254</v>
      </c>
      <c r="C132" s="107" t="s">
        <v>365</v>
      </c>
      <c r="D132" s="108" t="s">
        <v>78</v>
      </c>
      <c r="E132" s="109">
        <v>41</v>
      </c>
      <c r="F132" s="109"/>
      <c r="G132" s="110">
        <f t="shared" si="0"/>
        <v>0</v>
      </c>
      <c r="O132" s="104">
        <v>2</v>
      </c>
      <c r="AA132" s="86">
        <v>1</v>
      </c>
      <c r="AB132" s="86">
        <v>1</v>
      </c>
      <c r="AC132" s="86">
        <v>1</v>
      </c>
      <c r="AZ132" s="86">
        <v>1</v>
      </c>
      <c r="BA132" s="86">
        <f t="shared" si="1"/>
        <v>0</v>
      </c>
      <c r="BB132" s="86">
        <f t="shared" si="2"/>
        <v>0</v>
      </c>
      <c r="BC132" s="86">
        <f t="shared" si="3"/>
        <v>0</v>
      </c>
      <c r="BD132" s="86">
        <f t="shared" si="4"/>
        <v>0</v>
      </c>
      <c r="BE132" s="86">
        <f t="shared" si="5"/>
        <v>0</v>
      </c>
      <c r="CA132" s="111">
        <v>1</v>
      </c>
      <c r="CB132" s="111">
        <v>1</v>
      </c>
      <c r="CZ132" s="86">
        <v>0</v>
      </c>
    </row>
    <row r="133" spans="1:104" ht="22.5">
      <c r="A133" s="105">
        <v>60</v>
      </c>
      <c r="B133" s="106" t="s">
        <v>255</v>
      </c>
      <c r="C133" s="107" t="s">
        <v>366</v>
      </c>
      <c r="D133" s="108" t="s">
        <v>78</v>
      </c>
      <c r="E133" s="109">
        <v>41</v>
      </c>
      <c r="F133" s="109"/>
      <c r="G133" s="110">
        <f t="shared" si="0"/>
        <v>0</v>
      </c>
      <c r="O133" s="104">
        <v>2</v>
      </c>
      <c r="AA133" s="86">
        <v>1</v>
      </c>
      <c r="AB133" s="86">
        <v>1</v>
      </c>
      <c r="AC133" s="86">
        <v>1</v>
      </c>
      <c r="AZ133" s="86">
        <v>1</v>
      </c>
      <c r="BA133" s="86">
        <f t="shared" si="1"/>
        <v>0</v>
      </c>
      <c r="BB133" s="86">
        <f t="shared" si="2"/>
        <v>0</v>
      </c>
      <c r="BC133" s="86">
        <f t="shared" si="3"/>
        <v>0</v>
      </c>
      <c r="BD133" s="86">
        <f t="shared" si="4"/>
        <v>0</v>
      </c>
      <c r="BE133" s="86">
        <f t="shared" si="5"/>
        <v>0</v>
      </c>
      <c r="CA133" s="111">
        <v>1</v>
      </c>
      <c r="CB133" s="111">
        <v>1</v>
      </c>
      <c r="CZ133" s="86">
        <v>0</v>
      </c>
    </row>
    <row r="134" spans="1:104" ht="12.75">
      <c r="A134" s="105">
        <v>61</v>
      </c>
      <c r="B134" s="106" t="s">
        <v>256</v>
      </c>
      <c r="C134" s="107" t="s">
        <v>257</v>
      </c>
      <c r="D134" s="108" t="s">
        <v>154</v>
      </c>
      <c r="E134" s="109">
        <v>3</v>
      </c>
      <c r="F134" s="109"/>
      <c r="G134" s="110">
        <f t="shared" si="0"/>
        <v>0</v>
      </c>
      <c r="O134" s="104">
        <v>2</v>
      </c>
      <c r="AA134" s="86">
        <v>1</v>
      </c>
      <c r="AB134" s="86">
        <v>1</v>
      </c>
      <c r="AC134" s="86">
        <v>1</v>
      </c>
      <c r="AZ134" s="86">
        <v>1</v>
      </c>
      <c r="BA134" s="86">
        <f t="shared" si="1"/>
        <v>0</v>
      </c>
      <c r="BB134" s="86">
        <f t="shared" si="2"/>
        <v>0</v>
      </c>
      <c r="BC134" s="86">
        <f t="shared" si="3"/>
        <v>0</v>
      </c>
      <c r="BD134" s="86">
        <f t="shared" si="4"/>
        <v>0</v>
      </c>
      <c r="BE134" s="86">
        <f t="shared" si="5"/>
        <v>0</v>
      </c>
      <c r="CA134" s="111">
        <v>1</v>
      </c>
      <c r="CB134" s="111">
        <v>1</v>
      </c>
      <c r="CZ134" s="86">
        <v>0</v>
      </c>
    </row>
    <row r="135" spans="1:104" ht="12.75">
      <c r="A135" s="105">
        <v>62</v>
      </c>
      <c r="B135" s="106" t="s">
        <v>258</v>
      </c>
      <c r="C135" s="107" t="s">
        <v>259</v>
      </c>
      <c r="D135" s="108" t="s">
        <v>82</v>
      </c>
      <c r="E135" s="109">
        <v>0.0393</v>
      </c>
      <c r="F135" s="109"/>
      <c r="G135" s="110">
        <f t="shared" si="0"/>
        <v>0</v>
      </c>
      <c r="O135" s="104">
        <v>2</v>
      </c>
      <c r="AA135" s="86">
        <v>1</v>
      </c>
      <c r="AB135" s="86">
        <v>1</v>
      </c>
      <c r="AC135" s="86">
        <v>1</v>
      </c>
      <c r="AZ135" s="86">
        <v>1</v>
      </c>
      <c r="BA135" s="86">
        <f t="shared" si="1"/>
        <v>0</v>
      </c>
      <c r="BB135" s="86">
        <f t="shared" si="2"/>
        <v>0</v>
      </c>
      <c r="BC135" s="86">
        <f t="shared" si="3"/>
        <v>0</v>
      </c>
      <c r="BD135" s="86">
        <f t="shared" si="4"/>
        <v>0</v>
      </c>
      <c r="BE135" s="86">
        <f t="shared" si="5"/>
        <v>0</v>
      </c>
      <c r="CA135" s="111">
        <v>1</v>
      </c>
      <c r="CB135" s="111">
        <v>1</v>
      </c>
      <c r="CZ135" s="86">
        <v>2.55</v>
      </c>
    </row>
    <row r="136" spans="1:15" ht="12.75">
      <c r="A136" s="112"/>
      <c r="B136" s="114"/>
      <c r="C136" s="239" t="s">
        <v>355</v>
      </c>
      <c r="D136" s="240"/>
      <c r="E136" s="115">
        <v>0.0393</v>
      </c>
      <c r="F136" s="116"/>
      <c r="G136" s="117"/>
      <c r="M136" s="113" t="s">
        <v>260</v>
      </c>
      <c r="O136" s="104"/>
    </row>
    <row r="137" spans="1:104" ht="12.75">
      <c r="A137" s="105">
        <v>63</v>
      </c>
      <c r="B137" s="106" t="s">
        <v>261</v>
      </c>
      <c r="C137" s="107" t="s">
        <v>372</v>
      </c>
      <c r="D137" s="108" t="s">
        <v>172</v>
      </c>
      <c r="E137" s="109">
        <v>2</v>
      </c>
      <c r="F137" s="109"/>
      <c r="G137" s="110">
        <f>E137*F137</f>
        <v>0</v>
      </c>
      <c r="O137" s="104">
        <v>2</v>
      </c>
      <c r="AA137" s="86">
        <v>1</v>
      </c>
      <c r="AB137" s="86">
        <v>1</v>
      </c>
      <c r="AC137" s="86">
        <v>1</v>
      </c>
      <c r="AZ137" s="86">
        <v>1</v>
      </c>
      <c r="BA137" s="86">
        <f>IF(AZ137=1,G137,0)</f>
        <v>0</v>
      </c>
      <c r="BB137" s="86">
        <f>IF(AZ137=2,G137,0)</f>
        <v>0</v>
      </c>
      <c r="BC137" s="86">
        <f>IF(AZ137=3,G137,0)</f>
        <v>0</v>
      </c>
      <c r="BD137" s="86">
        <f>IF(AZ137=4,G137,0)</f>
        <v>0</v>
      </c>
      <c r="BE137" s="86">
        <f>IF(AZ137=5,G137,0)</f>
        <v>0</v>
      </c>
      <c r="CA137" s="111">
        <v>1</v>
      </c>
      <c r="CB137" s="111">
        <v>1</v>
      </c>
      <c r="CZ137" s="86">
        <v>0</v>
      </c>
    </row>
    <row r="138" spans="1:104" ht="22.5">
      <c r="A138" s="105">
        <v>64</v>
      </c>
      <c r="B138" s="106" t="s">
        <v>262</v>
      </c>
      <c r="C138" s="217" t="s">
        <v>371</v>
      </c>
      <c r="D138" s="108" t="s">
        <v>172</v>
      </c>
      <c r="E138" s="109">
        <v>1</v>
      </c>
      <c r="F138" s="109"/>
      <c r="G138" s="110">
        <f>E138*F138</f>
        <v>0</v>
      </c>
      <c r="O138" s="104">
        <v>2</v>
      </c>
      <c r="AA138" s="86">
        <v>1</v>
      </c>
      <c r="AB138" s="86">
        <v>1</v>
      </c>
      <c r="AC138" s="86">
        <v>1</v>
      </c>
      <c r="AZ138" s="86">
        <v>1</v>
      </c>
      <c r="BA138" s="86">
        <f>IF(AZ138=1,G138,0)</f>
        <v>0</v>
      </c>
      <c r="BB138" s="86">
        <f>IF(AZ138=2,G138,0)</f>
        <v>0</v>
      </c>
      <c r="BC138" s="86">
        <f>IF(AZ138=3,G138,0)</f>
        <v>0</v>
      </c>
      <c r="BD138" s="86">
        <f>IF(AZ138=4,G138,0)</f>
        <v>0</v>
      </c>
      <c r="BE138" s="86">
        <f>IF(AZ138=5,G138,0)</f>
        <v>0</v>
      </c>
      <c r="CA138" s="111">
        <v>1</v>
      </c>
      <c r="CB138" s="111">
        <v>1</v>
      </c>
      <c r="CZ138" s="86">
        <v>0</v>
      </c>
    </row>
    <row r="139" spans="1:104" ht="12.75">
      <c r="A139" s="105">
        <v>65</v>
      </c>
      <c r="B139" s="106" t="s">
        <v>263</v>
      </c>
      <c r="C139" s="107" t="s">
        <v>264</v>
      </c>
      <c r="D139" s="108" t="s">
        <v>172</v>
      </c>
      <c r="E139" s="109">
        <v>1</v>
      </c>
      <c r="F139" s="109"/>
      <c r="G139" s="110">
        <f>E139*F139</f>
        <v>0</v>
      </c>
      <c r="O139" s="104">
        <v>2</v>
      </c>
      <c r="AA139" s="86">
        <v>1</v>
      </c>
      <c r="AB139" s="86">
        <v>1</v>
      </c>
      <c r="AC139" s="86">
        <v>1</v>
      </c>
      <c r="AZ139" s="86">
        <v>1</v>
      </c>
      <c r="BA139" s="86">
        <f>IF(AZ139=1,G139,0)</f>
        <v>0</v>
      </c>
      <c r="BB139" s="86">
        <f>IF(AZ139=2,G139,0)</f>
        <v>0</v>
      </c>
      <c r="BC139" s="86">
        <f>IF(AZ139=3,G139,0)</f>
        <v>0</v>
      </c>
      <c r="BD139" s="86">
        <f>IF(AZ139=4,G139,0)</f>
        <v>0</v>
      </c>
      <c r="BE139" s="86">
        <f>IF(AZ139=5,G139,0)</f>
        <v>0</v>
      </c>
      <c r="CA139" s="111">
        <v>1</v>
      </c>
      <c r="CB139" s="111">
        <v>1</v>
      </c>
      <c r="CZ139" s="86">
        <v>0.00702</v>
      </c>
    </row>
    <row r="140" spans="1:104" ht="12.75">
      <c r="A140" s="105">
        <v>66</v>
      </c>
      <c r="B140" s="106" t="s">
        <v>265</v>
      </c>
      <c r="C140" s="107" t="s">
        <v>266</v>
      </c>
      <c r="D140" s="108" t="s">
        <v>172</v>
      </c>
      <c r="E140" s="109">
        <v>1</v>
      </c>
      <c r="F140" s="109"/>
      <c r="G140" s="110">
        <f>E140*F140</f>
        <v>0</v>
      </c>
      <c r="O140" s="104">
        <v>2</v>
      </c>
      <c r="AA140" s="86">
        <v>1</v>
      </c>
      <c r="AB140" s="86">
        <v>1</v>
      </c>
      <c r="AC140" s="86">
        <v>1</v>
      </c>
      <c r="AZ140" s="86">
        <v>1</v>
      </c>
      <c r="BA140" s="86">
        <f>IF(AZ140=1,G140,0)</f>
        <v>0</v>
      </c>
      <c r="BB140" s="86">
        <f>IF(AZ140=2,G140,0)</f>
        <v>0</v>
      </c>
      <c r="BC140" s="86">
        <f>IF(AZ140=3,G140,0)</f>
        <v>0</v>
      </c>
      <c r="BD140" s="86">
        <f>IF(AZ140=4,G140,0)</f>
        <v>0</v>
      </c>
      <c r="BE140" s="86">
        <f>IF(AZ140=5,G140,0)</f>
        <v>0</v>
      </c>
      <c r="CA140" s="111">
        <v>1</v>
      </c>
      <c r="CB140" s="111">
        <v>1</v>
      </c>
      <c r="CZ140" s="86">
        <v>0.11178</v>
      </c>
    </row>
    <row r="141" spans="1:104" ht="12.75">
      <c r="A141" s="105">
        <v>67</v>
      </c>
      <c r="B141" s="106" t="s">
        <v>267</v>
      </c>
      <c r="C141" s="107" t="s">
        <v>356</v>
      </c>
      <c r="D141" s="108" t="s">
        <v>82</v>
      </c>
      <c r="E141" s="109">
        <v>0.1336</v>
      </c>
      <c r="F141" s="109"/>
      <c r="G141" s="110">
        <f>E141*F141</f>
        <v>0</v>
      </c>
      <c r="O141" s="104">
        <v>2</v>
      </c>
      <c r="AA141" s="86">
        <v>1</v>
      </c>
      <c r="AB141" s="86">
        <v>1</v>
      </c>
      <c r="AC141" s="86">
        <v>1</v>
      </c>
      <c r="AZ141" s="86">
        <v>1</v>
      </c>
      <c r="BA141" s="86">
        <f>IF(AZ141=1,G141,0)</f>
        <v>0</v>
      </c>
      <c r="BB141" s="86">
        <f>IF(AZ141=2,G141,0)</f>
        <v>0</v>
      </c>
      <c r="BC141" s="86">
        <f>IF(AZ141=3,G141,0)</f>
        <v>0</v>
      </c>
      <c r="BD141" s="86">
        <f>IF(AZ141=4,G141,0)</f>
        <v>0</v>
      </c>
      <c r="BE141" s="86">
        <f>IF(AZ141=5,G141,0)</f>
        <v>0</v>
      </c>
      <c r="CA141" s="111">
        <v>1</v>
      </c>
      <c r="CB141" s="111">
        <v>1</v>
      </c>
      <c r="CZ141" s="86">
        <v>2.525</v>
      </c>
    </row>
    <row r="142" spans="1:15" ht="12.75">
      <c r="A142" s="112"/>
      <c r="B142" s="114"/>
      <c r="C142" s="239" t="s">
        <v>268</v>
      </c>
      <c r="D142" s="240"/>
      <c r="E142" s="115">
        <v>0.07</v>
      </c>
      <c r="F142" s="116"/>
      <c r="G142" s="117"/>
      <c r="M142" s="113" t="s">
        <v>268</v>
      </c>
      <c r="O142" s="104"/>
    </row>
    <row r="143" spans="1:15" ht="12.75">
      <c r="A143" s="112"/>
      <c r="B143" s="114"/>
      <c r="C143" s="239" t="s">
        <v>269</v>
      </c>
      <c r="D143" s="240"/>
      <c r="E143" s="115">
        <v>0.0636</v>
      </c>
      <c r="F143" s="116"/>
      <c r="G143" s="117"/>
      <c r="M143" s="113" t="s">
        <v>269</v>
      </c>
      <c r="O143" s="104"/>
    </row>
    <row r="144" spans="1:104" ht="12.75">
      <c r="A144" s="105">
        <v>68</v>
      </c>
      <c r="B144" s="106" t="s">
        <v>270</v>
      </c>
      <c r="C144" s="107" t="s">
        <v>271</v>
      </c>
      <c r="D144" s="108" t="s">
        <v>172</v>
      </c>
      <c r="E144" s="109">
        <v>4</v>
      </c>
      <c r="F144" s="109"/>
      <c r="G144" s="110">
        <f>E144*F144</f>
        <v>0</v>
      </c>
      <c r="O144" s="104">
        <v>2</v>
      </c>
      <c r="AA144" s="86">
        <v>1</v>
      </c>
      <c r="AB144" s="86">
        <v>0</v>
      </c>
      <c r="AC144" s="86">
        <v>0</v>
      </c>
      <c r="AZ144" s="86">
        <v>1</v>
      </c>
      <c r="BA144" s="86">
        <f>IF(AZ144=1,G144,0)</f>
        <v>0</v>
      </c>
      <c r="BB144" s="86">
        <f>IF(AZ144=2,G144,0)</f>
        <v>0</v>
      </c>
      <c r="BC144" s="86">
        <f>IF(AZ144=3,G144,0)</f>
        <v>0</v>
      </c>
      <c r="BD144" s="86">
        <f>IF(AZ144=4,G144,0)</f>
        <v>0</v>
      </c>
      <c r="BE144" s="86">
        <f>IF(AZ144=5,G144,0)</f>
        <v>0</v>
      </c>
      <c r="CA144" s="111">
        <v>1</v>
      </c>
      <c r="CB144" s="111">
        <v>0</v>
      </c>
      <c r="CZ144" s="86">
        <v>0</v>
      </c>
    </row>
    <row r="145" spans="1:104" ht="12.75">
      <c r="A145" s="105">
        <v>69</v>
      </c>
      <c r="B145" s="106" t="s">
        <v>272</v>
      </c>
      <c r="C145" s="107" t="s">
        <v>273</v>
      </c>
      <c r="D145" s="108" t="s">
        <v>78</v>
      </c>
      <c r="E145" s="109">
        <v>21.315</v>
      </c>
      <c r="F145" s="109"/>
      <c r="G145" s="110">
        <f>E145*F145</f>
        <v>0</v>
      </c>
      <c r="O145" s="104">
        <v>2</v>
      </c>
      <c r="AA145" s="86">
        <v>3</v>
      </c>
      <c r="AB145" s="86">
        <v>1</v>
      </c>
      <c r="AC145" s="86">
        <v>28614360</v>
      </c>
      <c r="AZ145" s="86">
        <v>1</v>
      </c>
      <c r="BA145" s="86">
        <f>IF(AZ145=1,G145,0)</f>
        <v>0</v>
      </c>
      <c r="BB145" s="86">
        <f>IF(AZ145=2,G145,0)</f>
        <v>0</v>
      </c>
      <c r="BC145" s="86">
        <f>IF(AZ145=3,G145,0)</f>
        <v>0</v>
      </c>
      <c r="BD145" s="86">
        <f>IF(AZ145=4,G145,0)</f>
        <v>0</v>
      </c>
      <c r="BE145" s="86">
        <f>IF(AZ145=5,G145,0)</f>
        <v>0</v>
      </c>
      <c r="CA145" s="111">
        <v>3</v>
      </c>
      <c r="CB145" s="111">
        <v>1</v>
      </c>
      <c r="CZ145" s="86">
        <v>0</v>
      </c>
    </row>
    <row r="146" spans="1:15" ht="12.75">
      <c r="A146" s="112"/>
      <c r="B146" s="114"/>
      <c r="C146" s="239" t="s">
        <v>274</v>
      </c>
      <c r="D146" s="240"/>
      <c r="E146" s="115">
        <v>21.315</v>
      </c>
      <c r="F146" s="116"/>
      <c r="G146" s="117"/>
      <c r="M146" s="113" t="s">
        <v>274</v>
      </c>
      <c r="O146" s="104"/>
    </row>
    <row r="147" spans="1:104" ht="12.75">
      <c r="A147" s="105">
        <v>70</v>
      </c>
      <c r="B147" s="106" t="s">
        <v>275</v>
      </c>
      <c r="C147" s="107" t="s">
        <v>359</v>
      </c>
      <c r="D147" s="108" t="s">
        <v>172</v>
      </c>
      <c r="E147" s="109">
        <v>5.075</v>
      </c>
      <c r="F147" s="109"/>
      <c r="G147" s="110">
        <f>E147*F147</f>
        <v>0</v>
      </c>
      <c r="O147" s="104">
        <v>2</v>
      </c>
      <c r="AA147" s="86">
        <v>3</v>
      </c>
      <c r="AB147" s="86">
        <v>1</v>
      </c>
      <c r="AC147" s="86">
        <v>28614361</v>
      </c>
      <c r="AZ147" s="86">
        <v>1</v>
      </c>
      <c r="BA147" s="86">
        <f>IF(AZ147=1,G147,0)</f>
        <v>0</v>
      </c>
      <c r="BB147" s="86">
        <f>IF(AZ147=2,G147,0)</f>
        <v>0</v>
      </c>
      <c r="BC147" s="86">
        <f>IF(AZ147=3,G147,0)</f>
        <v>0</v>
      </c>
      <c r="BD147" s="86">
        <f>IF(AZ147=4,G147,0)</f>
        <v>0</v>
      </c>
      <c r="BE147" s="86">
        <f>IF(AZ147=5,G147,0)</f>
        <v>0</v>
      </c>
      <c r="CA147" s="111">
        <v>3</v>
      </c>
      <c r="CB147" s="111">
        <v>1</v>
      </c>
      <c r="CZ147" s="86">
        <v>0.002</v>
      </c>
    </row>
    <row r="148" spans="1:15" ht="12.75">
      <c r="A148" s="112"/>
      <c r="B148" s="114"/>
      <c r="C148" s="239" t="s">
        <v>276</v>
      </c>
      <c r="D148" s="240"/>
      <c r="E148" s="115">
        <v>5.075</v>
      </c>
      <c r="F148" s="116"/>
      <c r="G148" s="117"/>
      <c r="M148" s="113" t="s">
        <v>276</v>
      </c>
      <c r="O148" s="104"/>
    </row>
    <row r="149" spans="1:104" ht="11.25" customHeight="1">
      <c r="A149" s="105">
        <v>71</v>
      </c>
      <c r="B149" s="106" t="s">
        <v>277</v>
      </c>
      <c r="C149" s="107" t="s">
        <v>278</v>
      </c>
      <c r="D149" s="108" t="s">
        <v>78</v>
      </c>
      <c r="E149" s="109">
        <v>2.03</v>
      </c>
      <c r="F149" s="109"/>
      <c r="G149" s="110">
        <f>E149*F149</f>
        <v>0</v>
      </c>
      <c r="O149" s="104">
        <v>2</v>
      </c>
      <c r="AA149" s="86">
        <v>3</v>
      </c>
      <c r="AB149" s="86">
        <v>1</v>
      </c>
      <c r="AC149" s="86">
        <v>28614362</v>
      </c>
      <c r="AZ149" s="86">
        <v>1</v>
      </c>
      <c r="BA149" s="86">
        <f>IF(AZ149=1,G149,0)</f>
        <v>0</v>
      </c>
      <c r="BB149" s="86">
        <f>IF(AZ149=2,G149,0)</f>
        <v>0</v>
      </c>
      <c r="BC149" s="86">
        <f>IF(AZ149=3,G149,0)</f>
        <v>0</v>
      </c>
      <c r="BD149" s="86">
        <f>IF(AZ149=4,G149,0)</f>
        <v>0</v>
      </c>
      <c r="BE149" s="86">
        <f>IF(AZ149=5,G149,0)</f>
        <v>0</v>
      </c>
      <c r="CA149" s="111">
        <v>3</v>
      </c>
      <c r="CB149" s="111">
        <v>1</v>
      </c>
      <c r="CZ149" s="86">
        <v>0.002</v>
      </c>
    </row>
    <row r="150" spans="1:15" ht="12.75">
      <c r="A150" s="112"/>
      <c r="B150" s="114"/>
      <c r="C150" s="239" t="s">
        <v>279</v>
      </c>
      <c r="D150" s="240"/>
      <c r="E150" s="115">
        <v>2.03</v>
      </c>
      <c r="F150" s="116"/>
      <c r="G150" s="117"/>
      <c r="M150" s="113" t="s">
        <v>279</v>
      </c>
      <c r="O150" s="104"/>
    </row>
    <row r="151" spans="1:104" ht="22.5">
      <c r="A151" s="105">
        <v>72</v>
      </c>
      <c r="B151" s="106" t="s">
        <v>280</v>
      </c>
      <c r="C151" s="107" t="s">
        <v>369</v>
      </c>
      <c r="D151" s="108" t="s">
        <v>172</v>
      </c>
      <c r="E151" s="109">
        <v>1</v>
      </c>
      <c r="F151" s="109"/>
      <c r="G151" s="110">
        <f aca="true" t="shared" si="6" ref="G151:G163">E151*F151</f>
        <v>0</v>
      </c>
      <c r="O151" s="104">
        <v>2</v>
      </c>
      <c r="AA151" s="86">
        <v>3</v>
      </c>
      <c r="AB151" s="86">
        <v>1</v>
      </c>
      <c r="AC151" s="86">
        <v>42210000</v>
      </c>
      <c r="AZ151" s="86">
        <v>1</v>
      </c>
      <c r="BA151" s="86">
        <f aca="true" t="shared" si="7" ref="BA151:BA163">IF(AZ151=1,G151,0)</f>
        <v>0</v>
      </c>
      <c r="BB151" s="86">
        <f aca="true" t="shared" si="8" ref="BB151:BB163">IF(AZ151=2,G151,0)</f>
        <v>0</v>
      </c>
      <c r="BC151" s="86">
        <f aca="true" t="shared" si="9" ref="BC151:BC163">IF(AZ151=3,G151,0)</f>
        <v>0</v>
      </c>
      <c r="BD151" s="86">
        <f aca="true" t="shared" si="10" ref="BD151:BD163">IF(AZ151=4,G151,0)</f>
        <v>0</v>
      </c>
      <c r="BE151" s="86">
        <f aca="true" t="shared" si="11" ref="BE151:BE163">IF(AZ151=5,G151,0)</f>
        <v>0</v>
      </c>
      <c r="CA151" s="111">
        <v>3</v>
      </c>
      <c r="CB151" s="111">
        <v>1</v>
      </c>
      <c r="CZ151" s="86">
        <v>0.01</v>
      </c>
    </row>
    <row r="152" spans="1:104" ht="12.75">
      <c r="A152" s="105">
        <v>73</v>
      </c>
      <c r="B152" s="106" t="s">
        <v>281</v>
      </c>
      <c r="C152" s="217" t="s">
        <v>368</v>
      </c>
      <c r="D152" s="108" t="s">
        <v>172</v>
      </c>
      <c r="E152" s="109">
        <v>1</v>
      </c>
      <c r="F152" s="109"/>
      <c r="G152" s="110">
        <f t="shared" si="6"/>
        <v>0</v>
      </c>
      <c r="O152" s="104">
        <v>2</v>
      </c>
      <c r="AA152" s="86">
        <v>3</v>
      </c>
      <c r="AB152" s="86">
        <v>1</v>
      </c>
      <c r="AC152" s="86">
        <v>42210001</v>
      </c>
      <c r="AZ152" s="86">
        <v>1</v>
      </c>
      <c r="BA152" s="86">
        <f t="shared" si="7"/>
        <v>0</v>
      </c>
      <c r="BB152" s="86">
        <f t="shared" si="8"/>
        <v>0</v>
      </c>
      <c r="BC152" s="86">
        <f t="shared" si="9"/>
        <v>0</v>
      </c>
      <c r="BD152" s="86">
        <f t="shared" si="10"/>
        <v>0</v>
      </c>
      <c r="BE152" s="86">
        <f t="shared" si="11"/>
        <v>0</v>
      </c>
      <c r="CA152" s="111">
        <v>3</v>
      </c>
      <c r="CB152" s="111">
        <v>1</v>
      </c>
      <c r="CZ152" s="86">
        <v>0</v>
      </c>
    </row>
    <row r="153" spans="1:104" ht="12.75">
      <c r="A153" s="105">
        <v>74</v>
      </c>
      <c r="B153" s="106" t="s">
        <v>282</v>
      </c>
      <c r="C153" s="107" t="s">
        <v>283</v>
      </c>
      <c r="D153" s="108" t="s">
        <v>172</v>
      </c>
      <c r="E153" s="109">
        <v>1</v>
      </c>
      <c r="F153" s="109"/>
      <c r="G153" s="110">
        <f t="shared" si="6"/>
        <v>0</v>
      </c>
      <c r="O153" s="104">
        <v>2</v>
      </c>
      <c r="AA153" s="86">
        <v>3</v>
      </c>
      <c r="AB153" s="86">
        <v>1</v>
      </c>
      <c r="AC153" s="86">
        <v>42210003</v>
      </c>
      <c r="AZ153" s="86">
        <v>1</v>
      </c>
      <c r="BA153" s="86">
        <f t="shared" si="7"/>
        <v>0</v>
      </c>
      <c r="BB153" s="86">
        <f t="shared" si="8"/>
        <v>0</v>
      </c>
      <c r="BC153" s="86">
        <f t="shared" si="9"/>
        <v>0</v>
      </c>
      <c r="BD153" s="86">
        <f t="shared" si="10"/>
        <v>0</v>
      </c>
      <c r="BE153" s="86">
        <f t="shared" si="11"/>
        <v>0</v>
      </c>
      <c r="CA153" s="111">
        <v>3</v>
      </c>
      <c r="CB153" s="111">
        <v>1</v>
      </c>
      <c r="CZ153" s="86">
        <v>0.005</v>
      </c>
    </row>
    <row r="154" spans="1:104" ht="12.75">
      <c r="A154" s="105">
        <v>75</v>
      </c>
      <c r="B154" s="106" t="s">
        <v>284</v>
      </c>
      <c r="C154" s="107" t="s">
        <v>360</v>
      </c>
      <c r="D154" s="108" t="s">
        <v>172</v>
      </c>
      <c r="E154" s="109">
        <v>1</v>
      </c>
      <c r="F154" s="109"/>
      <c r="G154" s="110">
        <f t="shared" si="6"/>
        <v>0</v>
      </c>
      <c r="O154" s="104">
        <v>2</v>
      </c>
      <c r="AA154" s="86">
        <v>3</v>
      </c>
      <c r="AB154" s="86">
        <v>1</v>
      </c>
      <c r="AC154" s="86">
        <v>42210004</v>
      </c>
      <c r="AZ154" s="86">
        <v>1</v>
      </c>
      <c r="BA154" s="86">
        <f t="shared" si="7"/>
        <v>0</v>
      </c>
      <c r="BB154" s="86">
        <f t="shared" si="8"/>
        <v>0</v>
      </c>
      <c r="BC154" s="86">
        <f t="shared" si="9"/>
        <v>0</v>
      </c>
      <c r="BD154" s="86">
        <f t="shared" si="10"/>
        <v>0</v>
      </c>
      <c r="BE154" s="86">
        <f t="shared" si="11"/>
        <v>0</v>
      </c>
      <c r="CA154" s="111">
        <v>3</v>
      </c>
      <c r="CB154" s="111">
        <v>1</v>
      </c>
      <c r="CZ154" s="86">
        <v>0.005</v>
      </c>
    </row>
    <row r="155" spans="1:104" ht="12.75">
      <c r="A155" s="105">
        <v>76</v>
      </c>
      <c r="B155" s="106" t="s">
        <v>285</v>
      </c>
      <c r="C155" s="107" t="s">
        <v>286</v>
      </c>
      <c r="D155" s="108" t="s">
        <v>172</v>
      </c>
      <c r="E155" s="109">
        <v>1</v>
      </c>
      <c r="F155" s="109"/>
      <c r="G155" s="110">
        <f t="shared" si="6"/>
        <v>0</v>
      </c>
      <c r="O155" s="104">
        <v>2</v>
      </c>
      <c r="AA155" s="86">
        <v>3</v>
      </c>
      <c r="AB155" s="86">
        <v>1</v>
      </c>
      <c r="AC155" s="86">
        <v>42210005</v>
      </c>
      <c r="AZ155" s="86">
        <v>1</v>
      </c>
      <c r="BA155" s="86">
        <f t="shared" si="7"/>
        <v>0</v>
      </c>
      <c r="BB155" s="86">
        <f t="shared" si="8"/>
        <v>0</v>
      </c>
      <c r="BC155" s="86">
        <f t="shared" si="9"/>
        <v>0</v>
      </c>
      <c r="BD155" s="86">
        <f t="shared" si="10"/>
        <v>0</v>
      </c>
      <c r="BE155" s="86">
        <f t="shared" si="11"/>
        <v>0</v>
      </c>
      <c r="CA155" s="111">
        <v>3</v>
      </c>
      <c r="CB155" s="111">
        <v>1</v>
      </c>
      <c r="CZ155" s="86">
        <v>0.005</v>
      </c>
    </row>
    <row r="156" spans="1:104" ht="12.75">
      <c r="A156" s="105">
        <v>77</v>
      </c>
      <c r="B156" s="106" t="s">
        <v>287</v>
      </c>
      <c r="C156" s="107" t="s">
        <v>288</v>
      </c>
      <c r="D156" s="108" t="s">
        <v>172</v>
      </c>
      <c r="E156" s="109">
        <v>1</v>
      </c>
      <c r="F156" s="109"/>
      <c r="G156" s="110">
        <f t="shared" si="6"/>
        <v>0</v>
      </c>
      <c r="O156" s="104">
        <v>2</v>
      </c>
      <c r="AA156" s="86">
        <v>3</v>
      </c>
      <c r="AB156" s="86">
        <v>1</v>
      </c>
      <c r="AC156" s="86">
        <v>42210006</v>
      </c>
      <c r="AZ156" s="86">
        <v>1</v>
      </c>
      <c r="BA156" s="86">
        <f t="shared" si="7"/>
        <v>0</v>
      </c>
      <c r="BB156" s="86">
        <f t="shared" si="8"/>
        <v>0</v>
      </c>
      <c r="BC156" s="86">
        <f t="shared" si="9"/>
        <v>0</v>
      </c>
      <c r="BD156" s="86">
        <f t="shared" si="10"/>
        <v>0</v>
      </c>
      <c r="BE156" s="86">
        <f t="shared" si="11"/>
        <v>0</v>
      </c>
      <c r="CA156" s="111">
        <v>3</v>
      </c>
      <c r="CB156" s="111">
        <v>1</v>
      </c>
      <c r="CZ156" s="86">
        <v>0.003</v>
      </c>
    </row>
    <row r="157" spans="1:104" ht="12.75">
      <c r="A157" s="105">
        <v>78</v>
      </c>
      <c r="B157" s="106" t="s">
        <v>289</v>
      </c>
      <c r="C157" s="107" t="s">
        <v>290</v>
      </c>
      <c r="D157" s="108" t="s">
        <v>172</v>
      </c>
      <c r="E157" s="109">
        <v>1</v>
      </c>
      <c r="F157" s="109"/>
      <c r="G157" s="110">
        <f t="shared" si="6"/>
        <v>0</v>
      </c>
      <c r="O157" s="104">
        <v>2</v>
      </c>
      <c r="AA157" s="86">
        <v>3</v>
      </c>
      <c r="AB157" s="86">
        <v>1</v>
      </c>
      <c r="AC157" s="86">
        <v>42210007</v>
      </c>
      <c r="AZ157" s="86">
        <v>1</v>
      </c>
      <c r="BA157" s="86">
        <f t="shared" si="7"/>
        <v>0</v>
      </c>
      <c r="BB157" s="86">
        <f t="shared" si="8"/>
        <v>0</v>
      </c>
      <c r="BC157" s="86">
        <f t="shared" si="9"/>
        <v>0</v>
      </c>
      <c r="BD157" s="86">
        <f t="shared" si="10"/>
        <v>0</v>
      </c>
      <c r="BE157" s="86">
        <f t="shared" si="11"/>
        <v>0</v>
      </c>
      <c r="CA157" s="111">
        <v>3</v>
      </c>
      <c r="CB157" s="111">
        <v>1</v>
      </c>
      <c r="CZ157" s="86">
        <v>0.003</v>
      </c>
    </row>
    <row r="158" spans="1:104" ht="12.75">
      <c r="A158" s="105">
        <v>79</v>
      </c>
      <c r="B158" s="106" t="s">
        <v>291</v>
      </c>
      <c r="C158" s="107" t="s">
        <v>292</v>
      </c>
      <c r="D158" s="108" t="s">
        <v>172</v>
      </c>
      <c r="E158" s="109">
        <v>3</v>
      </c>
      <c r="F158" s="109"/>
      <c r="G158" s="110">
        <f t="shared" si="6"/>
        <v>0</v>
      </c>
      <c r="O158" s="104">
        <v>2</v>
      </c>
      <c r="AA158" s="86">
        <v>3</v>
      </c>
      <c r="AB158" s="86">
        <v>1</v>
      </c>
      <c r="AC158" s="86">
        <v>42210008</v>
      </c>
      <c r="AZ158" s="86">
        <v>1</v>
      </c>
      <c r="BA158" s="86">
        <f t="shared" si="7"/>
        <v>0</v>
      </c>
      <c r="BB158" s="86">
        <f t="shared" si="8"/>
        <v>0</v>
      </c>
      <c r="BC158" s="86">
        <f t="shared" si="9"/>
        <v>0</v>
      </c>
      <c r="BD158" s="86">
        <f t="shared" si="10"/>
        <v>0</v>
      </c>
      <c r="BE158" s="86">
        <f t="shared" si="11"/>
        <v>0</v>
      </c>
      <c r="CA158" s="111">
        <v>3</v>
      </c>
      <c r="CB158" s="111">
        <v>1</v>
      </c>
      <c r="CZ158" s="86">
        <v>0.003</v>
      </c>
    </row>
    <row r="159" spans="1:104" ht="12.75">
      <c r="A159" s="105">
        <v>80</v>
      </c>
      <c r="B159" s="106" t="s">
        <v>293</v>
      </c>
      <c r="C159" s="217" t="s">
        <v>370</v>
      </c>
      <c r="D159" s="108" t="s">
        <v>172</v>
      </c>
      <c r="E159" s="109">
        <v>1</v>
      </c>
      <c r="F159" s="109"/>
      <c r="G159" s="110">
        <f t="shared" si="6"/>
        <v>0</v>
      </c>
      <c r="O159" s="104">
        <v>2</v>
      </c>
      <c r="AA159" s="86">
        <v>3</v>
      </c>
      <c r="AB159" s="86">
        <v>1</v>
      </c>
      <c r="AC159" s="86">
        <v>42211001</v>
      </c>
      <c r="AZ159" s="86">
        <v>1</v>
      </c>
      <c r="BA159" s="86">
        <f t="shared" si="7"/>
        <v>0</v>
      </c>
      <c r="BB159" s="86">
        <f t="shared" si="8"/>
        <v>0</v>
      </c>
      <c r="BC159" s="86">
        <f t="shared" si="9"/>
        <v>0</v>
      </c>
      <c r="BD159" s="86">
        <f t="shared" si="10"/>
        <v>0</v>
      </c>
      <c r="BE159" s="86">
        <f t="shared" si="11"/>
        <v>0</v>
      </c>
      <c r="CA159" s="111">
        <v>3</v>
      </c>
      <c r="CB159" s="111">
        <v>1</v>
      </c>
      <c r="CZ159" s="86">
        <v>0.035</v>
      </c>
    </row>
    <row r="160" spans="1:104" ht="12.75">
      <c r="A160" s="105">
        <v>81</v>
      </c>
      <c r="B160" s="106" t="s">
        <v>294</v>
      </c>
      <c r="C160" s="107" t="s">
        <v>361</v>
      </c>
      <c r="D160" s="108" t="s">
        <v>172</v>
      </c>
      <c r="E160" s="109">
        <v>1</v>
      </c>
      <c r="F160" s="109"/>
      <c r="G160" s="110">
        <f t="shared" si="6"/>
        <v>0</v>
      </c>
      <c r="O160" s="104">
        <v>2</v>
      </c>
      <c r="AA160" s="86">
        <v>3</v>
      </c>
      <c r="AB160" s="86">
        <v>1</v>
      </c>
      <c r="AC160" s="86">
        <v>42211004</v>
      </c>
      <c r="AZ160" s="86">
        <v>1</v>
      </c>
      <c r="BA160" s="86">
        <f t="shared" si="7"/>
        <v>0</v>
      </c>
      <c r="BB160" s="86">
        <f t="shared" si="8"/>
        <v>0</v>
      </c>
      <c r="BC160" s="86">
        <f t="shared" si="9"/>
        <v>0</v>
      </c>
      <c r="BD160" s="86">
        <f t="shared" si="10"/>
        <v>0</v>
      </c>
      <c r="BE160" s="86">
        <f t="shared" si="11"/>
        <v>0</v>
      </c>
      <c r="CA160" s="111">
        <v>3</v>
      </c>
      <c r="CB160" s="111">
        <v>1</v>
      </c>
      <c r="CZ160" s="86">
        <v>0.017</v>
      </c>
    </row>
    <row r="161" spans="1:104" ht="12.75">
      <c r="A161" s="105">
        <v>82</v>
      </c>
      <c r="B161" s="106" t="s">
        <v>295</v>
      </c>
      <c r="C161" s="107" t="s">
        <v>357</v>
      </c>
      <c r="D161" s="108" t="s">
        <v>172</v>
      </c>
      <c r="E161" s="109">
        <v>1</v>
      </c>
      <c r="F161" s="109"/>
      <c r="G161" s="110">
        <f t="shared" si="6"/>
        <v>0</v>
      </c>
      <c r="O161" s="104">
        <v>2</v>
      </c>
      <c r="AA161" s="86">
        <v>3</v>
      </c>
      <c r="AB161" s="86">
        <v>1</v>
      </c>
      <c r="AC161" s="86">
        <v>42211006</v>
      </c>
      <c r="AZ161" s="86">
        <v>1</v>
      </c>
      <c r="BA161" s="86">
        <f t="shared" si="7"/>
        <v>0</v>
      </c>
      <c r="BB161" s="86">
        <f t="shared" si="8"/>
        <v>0</v>
      </c>
      <c r="BC161" s="86">
        <f t="shared" si="9"/>
        <v>0</v>
      </c>
      <c r="BD161" s="86">
        <f t="shared" si="10"/>
        <v>0</v>
      </c>
      <c r="BE161" s="86">
        <f t="shared" si="11"/>
        <v>0</v>
      </c>
      <c r="CA161" s="111">
        <v>3</v>
      </c>
      <c r="CB161" s="111">
        <v>1</v>
      </c>
      <c r="CZ161" s="86">
        <v>0.036</v>
      </c>
    </row>
    <row r="162" spans="1:104" ht="12.75">
      <c r="A162" s="105">
        <v>83</v>
      </c>
      <c r="B162" s="106" t="s">
        <v>296</v>
      </c>
      <c r="C162" s="107" t="s">
        <v>362</v>
      </c>
      <c r="D162" s="108" t="s">
        <v>172</v>
      </c>
      <c r="E162" s="109">
        <v>1</v>
      </c>
      <c r="F162" s="109"/>
      <c r="G162" s="110">
        <f t="shared" si="6"/>
        <v>0</v>
      </c>
      <c r="O162" s="104">
        <v>2</v>
      </c>
      <c r="AA162" s="86">
        <v>3</v>
      </c>
      <c r="AB162" s="86">
        <v>1</v>
      </c>
      <c r="AC162" s="86">
        <v>42291352</v>
      </c>
      <c r="AZ162" s="86">
        <v>1</v>
      </c>
      <c r="BA162" s="86">
        <f t="shared" si="7"/>
        <v>0</v>
      </c>
      <c r="BB162" s="86">
        <f t="shared" si="8"/>
        <v>0</v>
      </c>
      <c r="BC162" s="86">
        <f t="shared" si="9"/>
        <v>0</v>
      </c>
      <c r="BD162" s="86">
        <f t="shared" si="10"/>
        <v>0</v>
      </c>
      <c r="BE162" s="86">
        <f t="shared" si="11"/>
        <v>0</v>
      </c>
      <c r="CA162" s="111">
        <v>3</v>
      </c>
      <c r="CB162" s="111">
        <v>1</v>
      </c>
      <c r="CZ162" s="86">
        <v>0.016</v>
      </c>
    </row>
    <row r="163" spans="1:104" ht="22.5">
      <c r="A163" s="105">
        <v>84</v>
      </c>
      <c r="B163" s="106" t="s">
        <v>297</v>
      </c>
      <c r="C163" s="107" t="s">
        <v>363</v>
      </c>
      <c r="D163" s="108" t="s">
        <v>172</v>
      </c>
      <c r="E163" s="109">
        <v>1</v>
      </c>
      <c r="F163" s="109"/>
      <c r="G163" s="110">
        <f t="shared" si="6"/>
        <v>0</v>
      </c>
      <c r="O163" s="104">
        <v>2</v>
      </c>
      <c r="AA163" s="86">
        <v>3</v>
      </c>
      <c r="AB163" s="86">
        <v>1</v>
      </c>
      <c r="AC163" s="86">
        <v>59290001</v>
      </c>
      <c r="AZ163" s="86">
        <v>1</v>
      </c>
      <c r="BA163" s="86">
        <f t="shared" si="7"/>
        <v>0</v>
      </c>
      <c r="BB163" s="86">
        <f t="shared" si="8"/>
        <v>0</v>
      </c>
      <c r="BC163" s="86">
        <f t="shared" si="9"/>
        <v>0</v>
      </c>
      <c r="BD163" s="86">
        <f t="shared" si="10"/>
        <v>0</v>
      </c>
      <c r="BE163" s="86">
        <f t="shared" si="11"/>
        <v>0</v>
      </c>
      <c r="CA163" s="111">
        <v>3</v>
      </c>
      <c r="CB163" s="111">
        <v>1</v>
      </c>
      <c r="CZ163" s="86">
        <v>0.2</v>
      </c>
    </row>
    <row r="164" spans="1:57" ht="12.75">
      <c r="A164" s="118"/>
      <c r="B164" s="119" t="s">
        <v>74</v>
      </c>
      <c r="C164" s="120" t="str">
        <f>CONCATENATE(B116," ",C116)</f>
        <v>8 Trubní vedení</v>
      </c>
      <c r="D164" s="121"/>
      <c r="E164" s="122"/>
      <c r="F164" s="123"/>
      <c r="G164" s="124">
        <f>SUM(G116:G163)</f>
        <v>0</v>
      </c>
      <c r="O164" s="104">
        <v>4</v>
      </c>
      <c r="BA164" s="125">
        <f>SUM(BA116:BA163)</f>
        <v>0</v>
      </c>
      <c r="BB164" s="125">
        <f>SUM(BB116:BB163)</f>
        <v>0</v>
      </c>
      <c r="BC164" s="125">
        <f>SUM(BC116:BC163)</f>
        <v>0</v>
      </c>
      <c r="BD164" s="125">
        <f>SUM(BD116:BD163)</f>
        <v>0</v>
      </c>
      <c r="BE164" s="125">
        <f>SUM(BE116:BE163)</f>
        <v>0</v>
      </c>
    </row>
    <row r="165" spans="1:15" ht="18" customHeight="1">
      <c r="A165" s="97" t="s">
        <v>71</v>
      </c>
      <c r="B165" s="98" t="s">
        <v>298</v>
      </c>
      <c r="C165" s="99" t="s">
        <v>299</v>
      </c>
      <c r="D165" s="100"/>
      <c r="E165" s="101"/>
      <c r="F165" s="101"/>
      <c r="G165" s="102"/>
      <c r="H165" s="103"/>
      <c r="I165" s="103"/>
      <c r="O165" s="104">
        <v>1</v>
      </c>
    </row>
    <row r="166" spans="1:104" ht="12.75">
      <c r="A166" s="105">
        <v>85</v>
      </c>
      <c r="B166" s="106" t="s">
        <v>300</v>
      </c>
      <c r="C166" s="107" t="s">
        <v>301</v>
      </c>
      <c r="D166" s="108" t="s">
        <v>78</v>
      </c>
      <c r="E166" s="109">
        <v>3</v>
      </c>
      <c r="F166" s="109"/>
      <c r="G166" s="110">
        <f>E166*F166</f>
        <v>0</v>
      </c>
      <c r="O166" s="104">
        <v>2</v>
      </c>
      <c r="AA166" s="86">
        <v>1</v>
      </c>
      <c r="AB166" s="86">
        <v>1</v>
      </c>
      <c r="AC166" s="86">
        <v>1</v>
      </c>
      <c r="AZ166" s="86">
        <v>1</v>
      </c>
      <c r="BA166" s="86">
        <f>IF(AZ166=1,G166,0)</f>
        <v>0</v>
      </c>
      <c r="BB166" s="86">
        <f>IF(AZ166=2,G166,0)</f>
        <v>0</v>
      </c>
      <c r="BC166" s="86">
        <f>IF(AZ166=3,G166,0)</f>
        <v>0</v>
      </c>
      <c r="BD166" s="86">
        <f>IF(AZ166=4,G166,0)</f>
        <v>0</v>
      </c>
      <c r="BE166" s="86">
        <f>IF(AZ166=5,G166,0)</f>
        <v>0</v>
      </c>
      <c r="CA166" s="111">
        <v>1</v>
      </c>
      <c r="CB166" s="111">
        <v>1</v>
      </c>
      <c r="CZ166" s="86">
        <v>0</v>
      </c>
    </row>
    <row r="167" spans="1:57" ht="12.75">
      <c r="A167" s="118"/>
      <c r="B167" s="119" t="s">
        <v>74</v>
      </c>
      <c r="C167" s="120" t="str">
        <f>CONCATENATE(B165," ",C165)</f>
        <v>90 Oplocení</v>
      </c>
      <c r="D167" s="121"/>
      <c r="E167" s="122"/>
      <c r="F167" s="123"/>
      <c r="G167" s="124">
        <f>SUM(G165:G166)</f>
        <v>0</v>
      </c>
      <c r="O167" s="104">
        <v>4</v>
      </c>
      <c r="BA167" s="125">
        <f>SUM(BA165:BA166)</f>
        <v>0</v>
      </c>
      <c r="BB167" s="125">
        <f>SUM(BB165:BB166)</f>
        <v>0</v>
      </c>
      <c r="BC167" s="125">
        <f>SUM(BC165:BC166)</f>
        <v>0</v>
      </c>
      <c r="BD167" s="125">
        <f>SUM(BD165:BD166)</f>
        <v>0</v>
      </c>
      <c r="BE167" s="125">
        <f>SUM(BE165:BE166)</f>
        <v>0</v>
      </c>
    </row>
    <row r="168" spans="1:15" ht="18" customHeight="1">
      <c r="A168" s="97" t="s">
        <v>71</v>
      </c>
      <c r="B168" s="98" t="s">
        <v>302</v>
      </c>
      <c r="C168" s="99" t="s">
        <v>303</v>
      </c>
      <c r="D168" s="100"/>
      <c r="E168" s="101"/>
      <c r="F168" s="101"/>
      <c r="G168" s="102"/>
      <c r="H168" s="103"/>
      <c r="I168" s="103"/>
      <c r="O168" s="104">
        <v>1</v>
      </c>
    </row>
    <row r="169" spans="1:104" ht="12.75">
      <c r="A169" s="105">
        <v>86</v>
      </c>
      <c r="B169" s="106" t="s">
        <v>304</v>
      </c>
      <c r="C169" s="107" t="s">
        <v>305</v>
      </c>
      <c r="D169" s="108" t="s">
        <v>142</v>
      </c>
      <c r="E169" s="109">
        <v>4.2</v>
      </c>
      <c r="F169" s="109"/>
      <c r="G169" s="110">
        <f>E169*F169</f>
        <v>0</v>
      </c>
      <c r="O169" s="104">
        <v>2</v>
      </c>
      <c r="AA169" s="86">
        <v>1</v>
      </c>
      <c r="AB169" s="86">
        <v>1</v>
      </c>
      <c r="AC169" s="86">
        <v>1</v>
      </c>
      <c r="AZ169" s="86">
        <v>1</v>
      </c>
      <c r="BA169" s="86">
        <f>IF(AZ169=1,G169,0)</f>
        <v>0</v>
      </c>
      <c r="BB169" s="86">
        <f>IF(AZ169=2,G169,0)</f>
        <v>0</v>
      </c>
      <c r="BC169" s="86">
        <f>IF(AZ169=3,G169,0)</f>
        <v>0</v>
      </c>
      <c r="BD169" s="86">
        <f>IF(AZ169=4,G169,0)</f>
        <v>0</v>
      </c>
      <c r="BE169" s="86">
        <f>IF(AZ169=5,G169,0)</f>
        <v>0</v>
      </c>
      <c r="CA169" s="111">
        <v>1</v>
      </c>
      <c r="CB169" s="111">
        <v>1</v>
      </c>
      <c r="CZ169" s="86">
        <v>0</v>
      </c>
    </row>
    <row r="170" spans="1:15" ht="12.75">
      <c r="A170" s="112"/>
      <c r="B170" s="114"/>
      <c r="C170" s="239" t="s">
        <v>306</v>
      </c>
      <c r="D170" s="240"/>
      <c r="E170" s="115">
        <v>4.2</v>
      </c>
      <c r="F170" s="116"/>
      <c r="G170" s="117"/>
      <c r="M170" s="113" t="s">
        <v>306</v>
      </c>
      <c r="O170" s="104"/>
    </row>
    <row r="171" spans="1:104" ht="12.75">
      <c r="A171" s="105">
        <v>87</v>
      </c>
      <c r="B171" s="106" t="s">
        <v>307</v>
      </c>
      <c r="C171" s="107" t="s">
        <v>308</v>
      </c>
      <c r="D171" s="108" t="s">
        <v>142</v>
      </c>
      <c r="E171" s="109">
        <v>1</v>
      </c>
      <c r="F171" s="109"/>
      <c r="G171" s="110">
        <f>E171*F171</f>
        <v>0</v>
      </c>
      <c r="O171" s="104">
        <v>2</v>
      </c>
      <c r="AA171" s="86">
        <v>1</v>
      </c>
      <c r="AB171" s="86">
        <v>1</v>
      </c>
      <c r="AC171" s="86">
        <v>1</v>
      </c>
      <c r="AZ171" s="86">
        <v>1</v>
      </c>
      <c r="BA171" s="86">
        <f>IF(AZ171=1,G171,0)</f>
        <v>0</v>
      </c>
      <c r="BB171" s="86">
        <f>IF(AZ171=2,G171,0)</f>
        <v>0</v>
      </c>
      <c r="BC171" s="86">
        <f>IF(AZ171=3,G171,0)</f>
        <v>0</v>
      </c>
      <c r="BD171" s="86">
        <f>IF(AZ171=4,G171,0)</f>
        <v>0</v>
      </c>
      <c r="BE171" s="86">
        <f>IF(AZ171=5,G171,0)</f>
        <v>0</v>
      </c>
      <c r="CA171" s="111">
        <v>1</v>
      </c>
      <c r="CB171" s="111">
        <v>1</v>
      </c>
      <c r="CZ171" s="86">
        <v>0</v>
      </c>
    </row>
    <row r="172" spans="1:15" ht="12.75">
      <c r="A172" s="112"/>
      <c r="B172" s="114"/>
      <c r="C172" s="239" t="s">
        <v>309</v>
      </c>
      <c r="D172" s="240"/>
      <c r="E172" s="115">
        <v>1</v>
      </c>
      <c r="F172" s="116"/>
      <c r="G172" s="117"/>
      <c r="M172" s="113" t="s">
        <v>309</v>
      </c>
      <c r="O172" s="104"/>
    </row>
    <row r="173" spans="1:104" ht="12.75">
      <c r="A173" s="105">
        <v>88</v>
      </c>
      <c r="B173" s="106" t="s">
        <v>310</v>
      </c>
      <c r="C173" s="107" t="s">
        <v>311</v>
      </c>
      <c r="D173" s="108" t="s">
        <v>78</v>
      </c>
      <c r="E173" s="109">
        <v>2</v>
      </c>
      <c r="F173" s="109"/>
      <c r="G173" s="110">
        <f>E173*F173</f>
        <v>0</v>
      </c>
      <c r="O173" s="104">
        <v>2</v>
      </c>
      <c r="AA173" s="86">
        <v>1</v>
      </c>
      <c r="AB173" s="86">
        <v>1</v>
      </c>
      <c r="AC173" s="86">
        <v>1</v>
      </c>
      <c r="AZ173" s="86">
        <v>1</v>
      </c>
      <c r="BA173" s="86">
        <f>IF(AZ173=1,G173,0)</f>
        <v>0</v>
      </c>
      <c r="BB173" s="86">
        <f>IF(AZ173=2,G173,0)</f>
        <v>0</v>
      </c>
      <c r="BC173" s="86">
        <f>IF(AZ173=3,G173,0)</f>
        <v>0</v>
      </c>
      <c r="BD173" s="86">
        <f>IF(AZ173=4,G173,0)</f>
        <v>0</v>
      </c>
      <c r="BE173" s="86">
        <f>IF(AZ173=5,G173,0)</f>
        <v>0</v>
      </c>
      <c r="CA173" s="111">
        <v>1</v>
      </c>
      <c r="CB173" s="111">
        <v>1</v>
      </c>
      <c r="CZ173" s="86">
        <v>0</v>
      </c>
    </row>
    <row r="174" spans="1:15" ht="12.75">
      <c r="A174" s="112"/>
      <c r="B174" s="114"/>
      <c r="C174" s="239" t="s">
        <v>312</v>
      </c>
      <c r="D174" s="240"/>
      <c r="E174" s="115">
        <v>2</v>
      </c>
      <c r="F174" s="116"/>
      <c r="G174" s="117"/>
      <c r="M174" s="113" t="s">
        <v>312</v>
      </c>
      <c r="O174" s="104"/>
    </row>
    <row r="175" spans="1:57" ht="12.75">
      <c r="A175" s="118"/>
      <c r="B175" s="119" t="s">
        <v>74</v>
      </c>
      <c r="C175" s="120" t="str">
        <f>CONCATENATE(B168," ",C168)</f>
        <v>96 Bourání konstrukcí</v>
      </c>
      <c r="D175" s="121"/>
      <c r="E175" s="122"/>
      <c r="F175" s="123"/>
      <c r="G175" s="124">
        <f>SUM(G168:G174)</f>
        <v>0</v>
      </c>
      <c r="O175" s="104">
        <v>4</v>
      </c>
      <c r="BA175" s="125">
        <f>SUM(BA168:BA174)</f>
        <v>0</v>
      </c>
      <c r="BB175" s="125">
        <f>SUM(BB168:BB174)</f>
        <v>0</v>
      </c>
      <c r="BC175" s="125">
        <f>SUM(BC168:BC174)</f>
        <v>0</v>
      </c>
      <c r="BD175" s="125">
        <f>SUM(BD168:BD174)</f>
        <v>0</v>
      </c>
      <c r="BE175" s="125">
        <f>SUM(BE168:BE174)</f>
        <v>0</v>
      </c>
    </row>
    <row r="176" spans="1:15" ht="18" customHeight="1">
      <c r="A176" s="97" t="s">
        <v>71</v>
      </c>
      <c r="B176" s="98" t="s">
        <v>313</v>
      </c>
      <c r="C176" s="99" t="s">
        <v>314</v>
      </c>
      <c r="D176" s="100"/>
      <c r="E176" s="101"/>
      <c r="F176" s="101"/>
      <c r="G176" s="102"/>
      <c r="H176" s="103"/>
      <c r="I176" s="103"/>
      <c r="O176" s="104">
        <v>1</v>
      </c>
    </row>
    <row r="177" spans="1:104" ht="12.75">
      <c r="A177" s="105">
        <v>89</v>
      </c>
      <c r="B177" s="106" t="s">
        <v>315</v>
      </c>
      <c r="C177" s="107" t="s">
        <v>316</v>
      </c>
      <c r="D177" s="108" t="s">
        <v>78</v>
      </c>
      <c r="E177" s="109">
        <v>2</v>
      </c>
      <c r="F177" s="109"/>
      <c r="G177" s="110">
        <f>E177*F177</f>
        <v>0</v>
      </c>
      <c r="O177" s="104">
        <v>2</v>
      </c>
      <c r="AA177" s="86">
        <v>1</v>
      </c>
      <c r="AB177" s="86">
        <v>1</v>
      </c>
      <c r="AC177" s="86">
        <v>1</v>
      </c>
      <c r="AZ177" s="86">
        <v>1</v>
      </c>
      <c r="BA177" s="86">
        <f>IF(AZ177=1,G177,0)</f>
        <v>0</v>
      </c>
      <c r="BB177" s="86">
        <f>IF(AZ177=2,G177,0)</f>
        <v>0</v>
      </c>
      <c r="BC177" s="86">
        <f>IF(AZ177=3,G177,0)</f>
        <v>0</v>
      </c>
      <c r="BD177" s="86">
        <f>IF(AZ177=4,G177,0)</f>
        <v>0</v>
      </c>
      <c r="BE177" s="86">
        <f>IF(AZ177=5,G177,0)</f>
        <v>0</v>
      </c>
      <c r="CA177" s="111">
        <v>1</v>
      </c>
      <c r="CB177" s="111">
        <v>1</v>
      </c>
      <c r="CZ177" s="86">
        <v>0</v>
      </c>
    </row>
    <row r="178" spans="1:15" ht="12.75">
      <c r="A178" s="112"/>
      <c r="B178" s="114"/>
      <c r="C178" s="239" t="s">
        <v>358</v>
      </c>
      <c r="D178" s="240"/>
      <c r="E178" s="115">
        <v>2</v>
      </c>
      <c r="F178" s="116"/>
      <c r="G178" s="117"/>
      <c r="M178" s="113" t="s">
        <v>317</v>
      </c>
      <c r="O178" s="104"/>
    </row>
    <row r="179" spans="1:104" ht="12.75">
      <c r="A179" s="105">
        <v>90</v>
      </c>
      <c r="B179" s="106" t="s">
        <v>318</v>
      </c>
      <c r="C179" s="107" t="s">
        <v>319</v>
      </c>
      <c r="D179" s="108" t="s">
        <v>78</v>
      </c>
      <c r="E179" s="109">
        <v>2</v>
      </c>
      <c r="F179" s="109"/>
      <c r="G179" s="110">
        <f>E179*F179</f>
        <v>0</v>
      </c>
      <c r="O179" s="104">
        <v>2</v>
      </c>
      <c r="AA179" s="86">
        <v>1</v>
      </c>
      <c r="AB179" s="86">
        <v>1</v>
      </c>
      <c r="AC179" s="86">
        <v>1</v>
      </c>
      <c r="AZ179" s="86">
        <v>1</v>
      </c>
      <c r="BA179" s="86">
        <f>IF(AZ179=1,G179,0)</f>
        <v>0</v>
      </c>
      <c r="BB179" s="86">
        <f>IF(AZ179=2,G179,0)</f>
        <v>0</v>
      </c>
      <c r="BC179" s="86">
        <f>IF(AZ179=3,G179,0)</f>
        <v>0</v>
      </c>
      <c r="BD179" s="86">
        <f>IF(AZ179=4,G179,0)</f>
        <v>0</v>
      </c>
      <c r="BE179" s="86">
        <f>IF(AZ179=5,G179,0)</f>
        <v>0</v>
      </c>
      <c r="CA179" s="111">
        <v>1</v>
      </c>
      <c r="CB179" s="111">
        <v>1</v>
      </c>
      <c r="CZ179" s="86">
        <v>0</v>
      </c>
    </row>
    <row r="180" spans="1:15" ht="12.75">
      <c r="A180" s="112"/>
      <c r="B180" s="114"/>
      <c r="C180" s="239" t="s">
        <v>320</v>
      </c>
      <c r="D180" s="240"/>
      <c r="E180" s="115">
        <v>1</v>
      </c>
      <c r="F180" s="116"/>
      <c r="G180" s="117"/>
      <c r="M180" s="113" t="s">
        <v>320</v>
      </c>
      <c r="O180" s="104"/>
    </row>
    <row r="181" spans="1:15" ht="12.75">
      <c r="A181" s="112"/>
      <c r="B181" s="114"/>
      <c r="C181" s="239" t="s">
        <v>321</v>
      </c>
      <c r="D181" s="240"/>
      <c r="E181" s="115">
        <v>1</v>
      </c>
      <c r="F181" s="116"/>
      <c r="G181" s="117"/>
      <c r="M181" s="113" t="s">
        <v>321</v>
      </c>
      <c r="O181" s="104"/>
    </row>
    <row r="182" spans="1:57" ht="12.75">
      <c r="A182" s="118"/>
      <c r="B182" s="119" t="s">
        <v>74</v>
      </c>
      <c r="C182" s="120" t="str">
        <f>CONCATENATE(B176," ",C176)</f>
        <v>97 Prorážení otvorů</v>
      </c>
      <c r="D182" s="121"/>
      <c r="E182" s="122"/>
      <c r="F182" s="123"/>
      <c r="G182" s="124">
        <f>SUM(G176:G181)</f>
        <v>0</v>
      </c>
      <c r="O182" s="104">
        <v>4</v>
      </c>
      <c r="BA182" s="125">
        <f>SUM(BA176:BA181)</f>
        <v>0</v>
      </c>
      <c r="BB182" s="125">
        <f>SUM(BB176:BB181)</f>
        <v>0</v>
      </c>
      <c r="BC182" s="125">
        <f>SUM(BC176:BC181)</f>
        <v>0</v>
      </c>
      <c r="BD182" s="125">
        <f>SUM(BD176:BD181)</f>
        <v>0</v>
      </c>
      <c r="BE182" s="125">
        <f>SUM(BE176:BE181)</f>
        <v>0</v>
      </c>
    </row>
    <row r="183" spans="1:15" ht="18" customHeight="1">
      <c r="A183" s="97" t="s">
        <v>71</v>
      </c>
      <c r="B183" s="98" t="s">
        <v>322</v>
      </c>
      <c r="C183" s="99" t="s">
        <v>323</v>
      </c>
      <c r="D183" s="100"/>
      <c r="E183" s="101"/>
      <c r="F183" s="101"/>
      <c r="G183" s="102"/>
      <c r="H183" s="103"/>
      <c r="I183" s="103"/>
      <c r="O183" s="104">
        <v>1</v>
      </c>
    </row>
    <row r="184" spans="1:104" ht="12.75">
      <c r="A184" s="105">
        <v>91</v>
      </c>
      <c r="B184" s="106" t="s">
        <v>324</v>
      </c>
      <c r="C184" s="107" t="s">
        <v>325</v>
      </c>
      <c r="D184" s="108" t="s">
        <v>126</v>
      </c>
      <c r="E184" s="109">
        <v>22.43358834</v>
      </c>
      <c r="F184" s="109"/>
      <c r="G184" s="110">
        <f>E184*F184</f>
        <v>0</v>
      </c>
      <c r="O184" s="104">
        <v>2</v>
      </c>
      <c r="AA184" s="86">
        <v>7</v>
      </c>
      <c r="AB184" s="86">
        <v>1</v>
      </c>
      <c r="AC184" s="86">
        <v>2</v>
      </c>
      <c r="AZ184" s="86">
        <v>1</v>
      </c>
      <c r="BA184" s="86">
        <f>IF(AZ184=1,G184,0)</f>
        <v>0</v>
      </c>
      <c r="BB184" s="86">
        <f>IF(AZ184=2,G184,0)</f>
        <v>0</v>
      </c>
      <c r="BC184" s="86">
        <f>IF(AZ184=3,G184,0)</f>
        <v>0</v>
      </c>
      <c r="BD184" s="86">
        <f>IF(AZ184=4,G184,0)</f>
        <v>0</v>
      </c>
      <c r="BE184" s="86">
        <f>IF(AZ184=5,G184,0)</f>
        <v>0</v>
      </c>
      <c r="CA184" s="111">
        <v>7</v>
      </c>
      <c r="CB184" s="111">
        <v>1</v>
      </c>
      <c r="CZ184" s="86">
        <v>0</v>
      </c>
    </row>
    <row r="185" spans="1:57" ht="12.75">
      <c r="A185" s="118"/>
      <c r="B185" s="119" t="s">
        <v>74</v>
      </c>
      <c r="C185" s="120" t="str">
        <f>CONCATENATE(B183," ",C183)</f>
        <v>99 Staveništní přesun hmot</v>
      </c>
      <c r="D185" s="121"/>
      <c r="E185" s="122"/>
      <c r="F185" s="123"/>
      <c r="G185" s="124">
        <f>SUM(G183:G184)</f>
        <v>0</v>
      </c>
      <c r="O185" s="104">
        <v>4</v>
      </c>
      <c r="BA185" s="125">
        <f>SUM(BA183:BA184)</f>
        <v>0</v>
      </c>
      <c r="BB185" s="125">
        <f>SUM(BB183:BB184)</f>
        <v>0</v>
      </c>
      <c r="BC185" s="125">
        <f>SUM(BC183:BC184)</f>
        <v>0</v>
      </c>
      <c r="BD185" s="125">
        <f>SUM(BD183:BD184)</f>
        <v>0</v>
      </c>
      <c r="BE185" s="125">
        <f>SUM(BE183:BE184)</f>
        <v>0</v>
      </c>
    </row>
    <row r="186" spans="1:15" ht="18" customHeight="1">
      <c r="A186" s="97" t="s">
        <v>71</v>
      </c>
      <c r="B186" s="98" t="s">
        <v>326</v>
      </c>
      <c r="C186" s="99" t="s">
        <v>327</v>
      </c>
      <c r="D186" s="100"/>
      <c r="E186" s="101"/>
      <c r="F186" s="101"/>
      <c r="G186" s="102"/>
      <c r="H186" s="103"/>
      <c r="I186" s="103"/>
      <c r="O186" s="104">
        <v>1</v>
      </c>
    </row>
    <row r="187" spans="1:104" ht="12.75">
      <c r="A187" s="105">
        <v>92</v>
      </c>
      <c r="B187" s="106" t="s">
        <v>328</v>
      </c>
      <c r="C187" s="107" t="s">
        <v>329</v>
      </c>
      <c r="D187" s="108" t="s">
        <v>126</v>
      </c>
      <c r="E187" s="109">
        <v>0.64412</v>
      </c>
      <c r="F187" s="109"/>
      <c r="G187" s="110">
        <f>E187*F187</f>
        <v>0</v>
      </c>
      <c r="O187" s="104">
        <v>2</v>
      </c>
      <c r="AA187" s="86">
        <v>8</v>
      </c>
      <c r="AB187" s="86">
        <v>0</v>
      </c>
      <c r="AC187" s="86">
        <v>3</v>
      </c>
      <c r="AZ187" s="86">
        <v>1</v>
      </c>
      <c r="BA187" s="86">
        <f>IF(AZ187=1,G187,0)</f>
        <v>0</v>
      </c>
      <c r="BB187" s="86">
        <f>IF(AZ187=2,G187,0)</f>
        <v>0</v>
      </c>
      <c r="BC187" s="86">
        <f>IF(AZ187=3,G187,0)</f>
        <v>0</v>
      </c>
      <c r="BD187" s="86">
        <f>IF(AZ187=4,G187,0)</f>
        <v>0</v>
      </c>
      <c r="BE187" s="86">
        <f>IF(AZ187=5,G187,0)</f>
        <v>0</v>
      </c>
      <c r="CA187" s="111">
        <v>8</v>
      </c>
      <c r="CB187" s="111">
        <v>0</v>
      </c>
      <c r="CZ187" s="86">
        <v>0</v>
      </c>
    </row>
    <row r="188" spans="1:104" ht="12.75">
      <c r="A188" s="105">
        <v>93</v>
      </c>
      <c r="B188" s="106" t="s">
        <v>330</v>
      </c>
      <c r="C188" s="107" t="s">
        <v>331</v>
      </c>
      <c r="D188" s="108" t="s">
        <v>126</v>
      </c>
      <c r="E188" s="109">
        <v>5.79708</v>
      </c>
      <c r="F188" s="109"/>
      <c r="G188" s="110">
        <f>E188*F188</f>
        <v>0</v>
      </c>
      <c r="O188" s="104">
        <v>2</v>
      </c>
      <c r="AA188" s="86">
        <v>8</v>
      </c>
      <c r="AB188" s="86">
        <v>0</v>
      </c>
      <c r="AC188" s="86">
        <v>3</v>
      </c>
      <c r="AZ188" s="86">
        <v>1</v>
      </c>
      <c r="BA188" s="86">
        <f>IF(AZ188=1,G188,0)</f>
        <v>0</v>
      </c>
      <c r="BB188" s="86">
        <f>IF(AZ188=2,G188,0)</f>
        <v>0</v>
      </c>
      <c r="BC188" s="86">
        <f>IF(AZ188=3,G188,0)</f>
        <v>0</v>
      </c>
      <c r="BD188" s="86">
        <f>IF(AZ188=4,G188,0)</f>
        <v>0</v>
      </c>
      <c r="BE188" s="86">
        <f>IF(AZ188=5,G188,0)</f>
        <v>0</v>
      </c>
      <c r="CA188" s="111">
        <v>8</v>
      </c>
      <c r="CB188" s="111">
        <v>0</v>
      </c>
      <c r="CZ188" s="86">
        <v>0</v>
      </c>
    </row>
    <row r="189" spans="1:104" ht="12.75">
      <c r="A189" s="105">
        <v>94</v>
      </c>
      <c r="B189" s="106" t="s">
        <v>332</v>
      </c>
      <c r="C189" s="107" t="s">
        <v>333</v>
      </c>
      <c r="D189" s="108" t="s">
        <v>126</v>
      </c>
      <c r="E189" s="109">
        <v>0.64412</v>
      </c>
      <c r="F189" s="109"/>
      <c r="G189" s="110">
        <f>E189*F189</f>
        <v>0</v>
      </c>
      <c r="O189" s="104">
        <v>2</v>
      </c>
      <c r="AA189" s="86">
        <v>8</v>
      </c>
      <c r="AB189" s="86">
        <v>0</v>
      </c>
      <c r="AC189" s="86">
        <v>3</v>
      </c>
      <c r="AZ189" s="86">
        <v>1</v>
      </c>
      <c r="BA189" s="86">
        <f>IF(AZ189=1,G189,0)</f>
        <v>0</v>
      </c>
      <c r="BB189" s="86">
        <f>IF(AZ189=2,G189,0)</f>
        <v>0</v>
      </c>
      <c r="BC189" s="86">
        <f>IF(AZ189=3,G189,0)</f>
        <v>0</v>
      </c>
      <c r="BD189" s="86">
        <f>IF(AZ189=4,G189,0)</f>
        <v>0</v>
      </c>
      <c r="BE189" s="86">
        <f>IF(AZ189=5,G189,0)</f>
        <v>0</v>
      </c>
      <c r="CA189" s="111">
        <v>8</v>
      </c>
      <c r="CB189" s="111">
        <v>0</v>
      </c>
      <c r="CZ189" s="86">
        <v>0</v>
      </c>
    </row>
    <row r="190" spans="1:104" ht="12.75">
      <c r="A190" s="105">
        <v>95</v>
      </c>
      <c r="B190" s="106" t="s">
        <v>334</v>
      </c>
      <c r="C190" s="107" t="s">
        <v>335</v>
      </c>
      <c r="D190" s="108" t="s">
        <v>126</v>
      </c>
      <c r="E190" s="109">
        <v>0.64412</v>
      </c>
      <c r="F190" s="109"/>
      <c r="G190" s="110">
        <f>E190*F190</f>
        <v>0</v>
      </c>
      <c r="O190" s="104">
        <v>2</v>
      </c>
      <c r="AA190" s="86">
        <v>8</v>
      </c>
      <c r="AB190" s="86">
        <v>0</v>
      </c>
      <c r="AC190" s="86">
        <v>3</v>
      </c>
      <c r="AZ190" s="86">
        <v>1</v>
      </c>
      <c r="BA190" s="86">
        <f>IF(AZ190=1,G190,0)</f>
        <v>0</v>
      </c>
      <c r="BB190" s="86">
        <f>IF(AZ190=2,G190,0)</f>
        <v>0</v>
      </c>
      <c r="BC190" s="86">
        <f>IF(AZ190=3,G190,0)</f>
        <v>0</v>
      </c>
      <c r="BD190" s="86">
        <f>IF(AZ190=4,G190,0)</f>
        <v>0</v>
      </c>
      <c r="BE190" s="86">
        <f>IF(AZ190=5,G190,0)</f>
        <v>0</v>
      </c>
      <c r="CA190" s="111">
        <v>8</v>
      </c>
      <c r="CB190" s="111">
        <v>0</v>
      </c>
      <c r="CZ190" s="86">
        <v>0</v>
      </c>
    </row>
    <row r="191" spans="1:57" ht="12.75">
      <c r="A191" s="118"/>
      <c r="B191" s="119" t="s">
        <v>74</v>
      </c>
      <c r="C191" s="120" t="str">
        <f>CONCATENATE(B186," ",C186)</f>
        <v>D96 Přesuny suti a vybouraných hmot</v>
      </c>
      <c r="D191" s="121"/>
      <c r="E191" s="122"/>
      <c r="F191" s="123"/>
      <c r="G191" s="124">
        <f>SUM(G186:G190)</f>
        <v>0</v>
      </c>
      <c r="O191" s="104">
        <v>4</v>
      </c>
      <c r="BA191" s="125">
        <f>SUM(BA186:BA190)</f>
        <v>0</v>
      </c>
      <c r="BB191" s="125">
        <f>SUM(BB186:BB190)</f>
        <v>0</v>
      </c>
      <c r="BC191" s="125">
        <f>SUM(BC186:BC190)</f>
        <v>0</v>
      </c>
      <c r="BD191" s="125">
        <f>SUM(BD186:BD190)</f>
        <v>0</v>
      </c>
      <c r="BE191" s="125">
        <f>SUM(BE186:BE190)</f>
        <v>0</v>
      </c>
    </row>
    <row r="192" ht="12.75">
      <c r="E192" s="86"/>
    </row>
    <row r="193" ht="12.75">
      <c r="E193" s="86"/>
    </row>
    <row r="194" ht="12.75">
      <c r="E194" s="86"/>
    </row>
    <row r="195" ht="12.75">
      <c r="E195" s="86"/>
    </row>
    <row r="196" ht="12.75">
      <c r="E196" s="86"/>
    </row>
    <row r="197" ht="12.75">
      <c r="E197" s="86"/>
    </row>
    <row r="198" ht="12.75">
      <c r="E198" s="86"/>
    </row>
    <row r="199" ht="12.75">
      <c r="E199" s="86"/>
    </row>
    <row r="200" ht="12.75">
      <c r="E200" s="86"/>
    </row>
    <row r="201" ht="12.75">
      <c r="E201" s="86"/>
    </row>
    <row r="202" ht="12.75">
      <c r="E202" s="86"/>
    </row>
    <row r="203" ht="12.75">
      <c r="E203" s="86"/>
    </row>
    <row r="204" ht="12.75">
      <c r="E204" s="86"/>
    </row>
    <row r="205" ht="12.75">
      <c r="E205" s="86"/>
    </row>
    <row r="206" ht="12.75">
      <c r="E206" s="86"/>
    </row>
    <row r="207" ht="12.75">
      <c r="E207" s="86"/>
    </row>
    <row r="208" ht="12.75">
      <c r="E208" s="86"/>
    </row>
    <row r="209" ht="12.75">
      <c r="E209" s="86"/>
    </row>
    <row r="210" ht="12.75">
      <c r="E210" s="86"/>
    </row>
    <row r="211" ht="12.75">
      <c r="E211" s="86"/>
    </row>
    <row r="212" ht="12.75">
      <c r="E212" s="86"/>
    </row>
    <row r="213" ht="12.75">
      <c r="E213" s="86"/>
    </row>
    <row r="214" ht="12.75">
      <c r="E214" s="86"/>
    </row>
    <row r="215" spans="1:7" ht="12.75">
      <c r="A215" s="126"/>
      <c r="B215" s="126"/>
      <c r="C215" s="126"/>
      <c r="D215" s="126"/>
      <c r="E215" s="126"/>
      <c r="F215" s="126"/>
      <c r="G215" s="126"/>
    </row>
    <row r="216" spans="1:7" ht="12.75">
      <c r="A216" s="126"/>
      <c r="B216" s="126"/>
      <c r="C216" s="126"/>
      <c r="D216" s="126"/>
      <c r="E216" s="126"/>
      <c r="F216" s="126"/>
      <c r="G216" s="126"/>
    </row>
    <row r="217" spans="1:7" ht="12.75">
      <c r="A217" s="126"/>
      <c r="B217" s="126"/>
      <c r="C217" s="126"/>
      <c r="D217" s="126"/>
      <c r="E217" s="126"/>
      <c r="F217" s="126"/>
      <c r="G217" s="126"/>
    </row>
    <row r="218" spans="1:7" ht="12.75">
      <c r="A218" s="126"/>
      <c r="B218" s="126"/>
      <c r="C218" s="126"/>
      <c r="D218" s="126"/>
      <c r="E218" s="126"/>
      <c r="F218" s="126"/>
      <c r="G218" s="126"/>
    </row>
    <row r="219" ht="12.75">
      <c r="E219" s="86"/>
    </row>
    <row r="220" ht="12.75">
      <c r="E220" s="86"/>
    </row>
    <row r="221" ht="12.75">
      <c r="E221" s="86"/>
    </row>
    <row r="222" ht="12.75">
      <c r="E222" s="86"/>
    </row>
    <row r="223" ht="12.75">
      <c r="E223" s="86"/>
    </row>
    <row r="224" ht="12.75">
      <c r="E224" s="86"/>
    </row>
    <row r="225" ht="12.75">
      <c r="E225" s="86"/>
    </row>
    <row r="226" ht="12.75">
      <c r="E226" s="86"/>
    </row>
    <row r="227" ht="12.75">
      <c r="E227" s="86"/>
    </row>
    <row r="228" ht="12.75">
      <c r="E228" s="86"/>
    </row>
    <row r="229" ht="12.75">
      <c r="E229" s="86"/>
    </row>
    <row r="230" ht="12.75">
      <c r="E230" s="86"/>
    </row>
    <row r="231" ht="12.75">
      <c r="E231" s="86"/>
    </row>
    <row r="232" ht="12.75">
      <c r="E232" s="86"/>
    </row>
    <row r="233" ht="12.75">
      <c r="E233" s="86"/>
    </row>
    <row r="234" ht="12.75">
      <c r="E234" s="86"/>
    </row>
    <row r="235" ht="12.75">
      <c r="E235" s="86"/>
    </row>
    <row r="236" ht="12.75">
      <c r="E236" s="86"/>
    </row>
    <row r="237" ht="12.75">
      <c r="E237" s="86"/>
    </row>
    <row r="238" ht="12.75">
      <c r="E238" s="86"/>
    </row>
    <row r="239" ht="12.75">
      <c r="E239" s="86"/>
    </row>
    <row r="240" ht="12.75">
      <c r="E240" s="86"/>
    </row>
    <row r="241" ht="12.75">
      <c r="E241" s="86"/>
    </row>
    <row r="242" ht="12.75">
      <c r="E242" s="86"/>
    </row>
    <row r="243" ht="12.75">
      <c r="E243" s="86"/>
    </row>
    <row r="244" ht="12.75">
      <c r="E244" s="86"/>
    </row>
    <row r="245" ht="12.75">
      <c r="E245" s="86"/>
    </row>
    <row r="246" ht="12.75">
      <c r="E246" s="86"/>
    </row>
    <row r="247" ht="12.75">
      <c r="E247" s="86"/>
    </row>
    <row r="248" ht="12.75">
      <c r="E248" s="86"/>
    </row>
    <row r="249" ht="12.75">
      <c r="E249" s="86"/>
    </row>
    <row r="250" spans="1:2" ht="12.75">
      <c r="A250" s="127"/>
      <c r="B250" s="127"/>
    </row>
    <row r="251" spans="1:7" ht="12.75">
      <c r="A251" s="126"/>
      <c r="B251" s="126"/>
      <c r="C251" s="129"/>
      <c r="D251" s="129"/>
      <c r="E251" s="130"/>
      <c r="F251" s="129"/>
      <c r="G251" s="131"/>
    </row>
    <row r="252" spans="1:7" ht="12.75">
      <c r="A252" s="132"/>
      <c r="B252" s="132"/>
      <c r="C252" s="126"/>
      <c r="D252" s="126"/>
      <c r="E252" s="133"/>
      <c r="F252" s="126"/>
      <c r="G252" s="126"/>
    </row>
    <row r="253" spans="1:7" ht="12.75">
      <c r="A253" s="126"/>
      <c r="B253" s="126"/>
      <c r="C253" s="126"/>
      <c r="D253" s="126"/>
      <c r="E253" s="133"/>
      <c r="F253" s="126"/>
      <c r="G253" s="126"/>
    </row>
    <row r="254" spans="1:7" ht="12.75">
      <c r="A254" s="126"/>
      <c r="B254" s="126"/>
      <c r="C254" s="126"/>
      <c r="D254" s="126"/>
      <c r="E254" s="133"/>
      <c r="F254" s="126"/>
      <c r="G254" s="126"/>
    </row>
    <row r="255" spans="1:7" ht="12.75">
      <c r="A255" s="126"/>
      <c r="B255" s="126"/>
      <c r="C255" s="126"/>
      <c r="D255" s="126"/>
      <c r="E255" s="133"/>
      <c r="F255" s="126"/>
      <c r="G255" s="126"/>
    </row>
    <row r="256" spans="1:7" ht="12.75">
      <c r="A256" s="126"/>
      <c r="B256" s="126"/>
      <c r="C256" s="126"/>
      <c r="D256" s="126"/>
      <c r="E256" s="133"/>
      <c r="F256" s="126"/>
      <c r="G256" s="126"/>
    </row>
    <row r="257" spans="1:7" ht="12.75">
      <c r="A257" s="126"/>
      <c r="B257" s="126"/>
      <c r="C257" s="126"/>
      <c r="D257" s="126"/>
      <c r="E257" s="133"/>
      <c r="F257" s="126"/>
      <c r="G257" s="126"/>
    </row>
    <row r="258" spans="1:7" ht="12.75">
      <c r="A258" s="126"/>
      <c r="B258" s="126"/>
      <c r="C258" s="126"/>
      <c r="D258" s="126"/>
      <c r="E258" s="133"/>
      <c r="F258" s="126"/>
      <c r="G258" s="126"/>
    </row>
    <row r="259" spans="1:7" ht="12.75">
      <c r="A259" s="126"/>
      <c r="B259" s="126"/>
      <c r="C259" s="126"/>
      <c r="D259" s="126"/>
      <c r="E259" s="133"/>
      <c r="F259" s="126"/>
      <c r="G259" s="126"/>
    </row>
    <row r="260" spans="1:7" ht="12.75">
      <c r="A260" s="126"/>
      <c r="B260" s="126"/>
      <c r="C260" s="126"/>
      <c r="D260" s="126"/>
      <c r="E260" s="133"/>
      <c r="F260" s="126"/>
      <c r="G260" s="126"/>
    </row>
    <row r="261" spans="1:7" ht="12.75">
      <c r="A261" s="126"/>
      <c r="B261" s="126"/>
      <c r="C261" s="126"/>
      <c r="D261" s="126"/>
      <c r="E261" s="133"/>
      <c r="F261" s="126"/>
      <c r="G261" s="126"/>
    </row>
    <row r="262" spans="1:7" ht="12.75">
      <c r="A262" s="126"/>
      <c r="B262" s="126"/>
      <c r="C262" s="126"/>
      <c r="D262" s="126"/>
      <c r="E262" s="133"/>
      <c r="F262" s="126"/>
      <c r="G262" s="126"/>
    </row>
    <row r="263" spans="1:7" ht="12.75">
      <c r="A263" s="126"/>
      <c r="B263" s="126"/>
      <c r="C263" s="126"/>
      <c r="D263" s="126"/>
      <c r="E263" s="133"/>
      <c r="F263" s="126"/>
      <c r="G263" s="126"/>
    </row>
    <row r="264" spans="1:7" ht="12.75">
      <c r="A264" s="126"/>
      <c r="B264" s="126"/>
      <c r="C264" s="126"/>
      <c r="D264" s="126"/>
      <c r="E264" s="133"/>
      <c r="F264" s="126"/>
      <c r="G264" s="126"/>
    </row>
  </sheetData>
  <sheetProtection/>
  <mergeCells count="72">
    <mergeCell ref="C181:D181"/>
    <mergeCell ref="C170:D170"/>
    <mergeCell ref="C172:D172"/>
    <mergeCell ref="C174:D174"/>
    <mergeCell ref="C123:D123"/>
    <mergeCell ref="C124:D124"/>
    <mergeCell ref="C125:D125"/>
    <mergeCell ref="C136:D136"/>
    <mergeCell ref="C178:D178"/>
    <mergeCell ref="C180:D180"/>
    <mergeCell ref="C142:D142"/>
    <mergeCell ref="C143:D143"/>
    <mergeCell ref="C146:D146"/>
    <mergeCell ref="C103:D103"/>
    <mergeCell ref="C105:D105"/>
    <mergeCell ref="C109:D109"/>
    <mergeCell ref="C110:D110"/>
    <mergeCell ref="C113:D113"/>
    <mergeCell ref="C121:D121"/>
    <mergeCell ref="C122:D122"/>
    <mergeCell ref="C148:D148"/>
    <mergeCell ref="C150:D150"/>
    <mergeCell ref="C83:D83"/>
    <mergeCell ref="C85:D85"/>
    <mergeCell ref="C87:D87"/>
    <mergeCell ref="C89:D89"/>
    <mergeCell ref="C96:D96"/>
    <mergeCell ref="C98:D98"/>
    <mergeCell ref="C100:D100"/>
    <mergeCell ref="C102:D102"/>
    <mergeCell ref="C70:D70"/>
    <mergeCell ref="C76:D76"/>
    <mergeCell ref="C78:D78"/>
    <mergeCell ref="C79:D79"/>
    <mergeCell ref="C81:D81"/>
    <mergeCell ref="C53:D53"/>
    <mergeCell ref="C54:D54"/>
    <mergeCell ref="C56:D56"/>
    <mergeCell ref="C58:D58"/>
    <mergeCell ref="C60:D60"/>
    <mergeCell ref="C46:D46"/>
    <mergeCell ref="C47:D47"/>
    <mergeCell ref="C48:D48"/>
    <mergeCell ref="C49:D49"/>
    <mergeCell ref="C50:D50"/>
    <mergeCell ref="C52:D52"/>
    <mergeCell ref="C34:D34"/>
    <mergeCell ref="C37:D37"/>
    <mergeCell ref="C39:D39"/>
    <mergeCell ref="C40:D40"/>
    <mergeCell ref="C42:D42"/>
    <mergeCell ref="C44:D44"/>
    <mergeCell ref="C24:D24"/>
    <mergeCell ref="C25:D25"/>
    <mergeCell ref="C26:D26"/>
    <mergeCell ref="C27:D27"/>
    <mergeCell ref="C28:D28"/>
    <mergeCell ref="C31:D31"/>
    <mergeCell ref="C16:D16"/>
    <mergeCell ref="C17:D17"/>
    <mergeCell ref="C18:D18"/>
    <mergeCell ref="C19:D19"/>
    <mergeCell ref="C20:D20"/>
    <mergeCell ref="C23:D23"/>
    <mergeCell ref="C13:D13"/>
    <mergeCell ref="C15:D15"/>
    <mergeCell ref="A1:G1"/>
    <mergeCell ref="A3:B3"/>
    <mergeCell ref="A4:B4"/>
    <mergeCell ref="E4:G4"/>
    <mergeCell ref="C9:D9"/>
    <mergeCell ref="C11:D11"/>
  </mergeCells>
  <printOptions/>
  <pageMargins left="0.5905511811023623" right="0.33" top="0.43" bottom="0.85" header="0.1968503937007874" footer="0.43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JS</cp:lastModifiedBy>
  <cp:lastPrinted>2014-03-09T17:43:30Z</cp:lastPrinted>
  <dcterms:created xsi:type="dcterms:W3CDTF">2014-03-07T05:31:51Z</dcterms:created>
  <dcterms:modified xsi:type="dcterms:W3CDTF">2014-03-10T08:02:53Z</dcterms:modified>
  <cp:category/>
  <cp:version/>
  <cp:contentType/>
  <cp:contentStatus/>
</cp:coreProperties>
</file>