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8495" windowHeight="11940" tabRatio="861" activeTab="8"/>
  </bookViews>
  <sheets>
    <sheet name="I. infrastruktura" sheetId="1" r:id="rId1"/>
    <sheet name="I. zásobník infrastruktura" sheetId="2" r:id="rId2"/>
    <sheet name="II. kultura" sheetId="3" r:id="rId3"/>
    <sheet name="III. školství" sheetId="4" r:id="rId4"/>
    <sheet name="III. zásobník školství" sheetId="5" r:id="rId5"/>
    <sheet name="IV. sociální" sheetId="6" r:id="rId6"/>
    <sheet name="V. životní prostředí" sheetId="7" r:id="rId7"/>
    <sheet name="VI. sport a VČ" sheetId="8" r:id="rId8"/>
    <sheet name="VII. Ostatní" sheetId="9" r:id="rId9"/>
    <sheet name="SOUHRN" sheetId="10" r:id="rId10"/>
    <sheet name="Zahájení_PD" sheetId="11" r:id="rId11"/>
  </sheets>
  <definedNames>
    <definedName name="_xlnm.Print_Titles" localSheetId="0">'I. infrastruktura'!$1:$5</definedName>
    <definedName name="_xlnm.Print_Titles" localSheetId="1">'I. zásobník infrastruktura'!$1:$7</definedName>
    <definedName name="_xlnm.Print_Titles" localSheetId="3">'III. školství'!$3:$5</definedName>
    <definedName name="_xlnm.Print_Titles" localSheetId="4">'III. zásobník školství'!$1:$7</definedName>
    <definedName name="_xlnm.Print_Titles" localSheetId="5">'IV. sociální'!$1:$3</definedName>
    <definedName name="_xlnm.Print_Titles" localSheetId="10">'Zahájení_PD'!$1:$1</definedName>
    <definedName name="_xlnm.Print_Area" localSheetId="0">'I. infrastruktura'!$A$1:$Z$140</definedName>
    <definedName name="_xlnm.Print_Area" localSheetId="1">'I. zásobník infrastruktura'!$A:$AA</definedName>
    <definedName name="_xlnm.Print_Area" localSheetId="2">'II. kultura'!$A$1:$AA$58</definedName>
    <definedName name="_xlnm.Print_Area" localSheetId="3">'III. školství'!$A$1:$Z$42</definedName>
    <definedName name="_xlnm.Print_Area" localSheetId="4">'III. zásobník školství'!$A$1:$Z$74</definedName>
    <definedName name="_xlnm.Print_Area" localSheetId="5">'IV. sociální'!$A$1:$Z$45</definedName>
    <definedName name="_xlnm.Print_Area" localSheetId="9">'SOUHRN'!$A$1:$P$30</definedName>
    <definedName name="_xlnm.Print_Area" localSheetId="6">'V. životní prostředí'!$A$1:$Z$65</definedName>
    <definedName name="_xlnm.Print_Area" localSheetId="7">'VI. sport a VČ'!$A$1:$Z$59</definedName>
    <definedName name="_xlnm.Print_Area" localSheetId="8">'VII. Ostatní'!$A$1:$Z$34</definedName>
    <definedName name="_xlnm.Print_Area" localSheetId="10">'Zahájení_PD'!$A$1:$Q$23</definedName>
    <definedName name="Z_0CA8B210_64C4_4DB3_8443_BD99BD0FD34D_.wvu.PrintArea" localSheetId="0" hidden="1">'I. infrastruktura'!$A$1:$Z$141</definedName>
    <definedName name="Z_0CA8B210_64C4_4DB3_8443_BD99BD0FD34D_.wvu.PrintArea" localSheetId="2" hidden="1">'II. kultura'!$A$1:$Z$58</definedName>
    <definedName name="Z_0CA8B210_64C4_4DB3_8443_BD99BD0FD34D_.wvu.PrintArea" localSheetId="3" hidden="1">'III. školství'!$A$1:$Z$42</definedName>
    <definedName name="Z_0CA8B210_64C4_4DB3_8443_BD99BD0FD34D_.wvu.PrintArea" localSheetId="5" hidden="1">'IV. sociální'!$A$1:$Z$45</definedName>
    <definedName name="Z_0CA8B210_64C4_4DB3_8443_BD99BD0FD34D_.wvu.PrintArea" localSheetId="9" hidden="1">'SOUHRN'!$A$4:$P$31</definedName>
    <definedName name="Z_0CA8B210_64C4_4DB3_8443_BD99BD0FD34D_.wvu.PrintArea" localSheetId="6" hidden="1">'V. životní prostředí'!$A$1:$Z$64</definedName>
    <definedName name="Z_0CA8B210_64C4_4DB3_8443_BD99BD0FD34D_.wvu.PrintArea" localSheetId="7" hidden="1">'VI. sport a VČ'!$A$1:$Z$54</definedName>
    <definedName name="Z_0CA8B210_64C4_4DB3_8443_BD99BD0FD34D_.wvu.PrintArea" localSheetId="8" hidden="1">'VII. Ostatní'!$A$1:$Z$25</definedName>
    <definedName name="Z_0CA8B210_64C4_4DB3_8443_BD99BD0FD34D_.wvu.PrintTitles" localSheetId="0" hidden="1">'I. infrastruktura'!$3:$4</definedName>
    <definedName name="Z_0CA8B210_64C4_4DB3_8443_BD99BD0FD34D_.wvu.PrintTitles" localSheetId="2" hidden="1">'II. kultura'!$3:$5</definedName>
    <definedName name="Z_0CA8B210_64C4_4DB3_8443_BD99BD0FD34D_.wvu.PrintTitles" localSheetId="3" hidden="1">'III. školství'!$3:$5</definedName>
    <definedName name="Z_0CA8B210_64C4_4DB3_8443_BD99BD0FD34D_.wvu.PrintTitles" localSheetId="5" hidden="1">'IV. sociální'!$5:$7</definedName>
    <definedName name="Z_0CA8B210_64C4_4DB3_8443_BD99BD0FD34D_.wvu.PrintTitles" localSheetId="6" hidden="1">'V. životní prostředí'!$3:$5</definedName>
    <definedName name="Z_0CA8B210_64C4_4DB3_8443_BD99BD0FD34D_.wvu.PrintTitles" localSheetId="7" hidden="1">'VI. sport a VČ'!$3:$5</definedName>
    <definedName name="Z_0CA8B210_64C4_4DB3_8443_BD99BD0FD34D_.wvu.PrintTitles" localSheetId="8" hidden="1">'VII. Ostatní'!$3:$5</definedName>
    <definedName name="Z_0CA8B210_64C4_4DB3_8443_BD99BD0FD34D_.wvu.Rows" localSheetId="0" hidden="1">'I. infrastruktura'!$99:$99</definedName>
  </definedNames>
  <calcPr fullCalcOnLoad="1"/>
</workbook>
</file>

<file path=xl/comments1.xml><?xml version="1.0" encoding="utf-8"?>
<comments xmlns="http://schemas.openxmlformats.org/spreadsheetml/2006/main">
  <authors>
    <author>our05</author>
    <author>--</author>
  </authors>
  <commentList>
    <comment ref="F8" authorId="0">
      <text>
        <r>
          <rPr>
            <b/>
            <sz val="8"/>
            <rFont val="Tahoma"/>
            <family val="2"/>
          </rPr>
          <t>our05:</t>
        </r>
        <r>
          <rPr>
            <sz val="8"/>
            <rFont val="Tahoma"/>
            <family val="2"/>
          </rPr>
          <t xml:space="preserve">
ROP - V. výzva
</t>
        </r>
      </text>
    </comment>
    <comment ref="B89" authorId="0">
      <text>
        <r>
          <rPr>
            <b/>
            <sz val="8"/>
            <rFont val="Tahoma"/>
            <family val="2"/>
          </rPr>
          <t>our05:</t>
        </r>
        <r>
          <rPr>
            <sz val="8"/>
            <rFont val="Tahoma"/>
            <family val="2"/>
          </rPr>
          <t xml:space="preserve">
Jedná se o rekonstrukci stávajícího mostu, přes který je veden vodovod a rozvody VO a EE. Most byl poškozen záplavami a jeho rekonstrukce byla vyžadována i vlastníky okolních objektů. Most bude rekonstruován v návaznosti na rekonstrukci inženýrských sítí v ulici Na Spojce vč. rekonstrukce místní komunikace, financovaných z Plánu obnovy vodovodů a kanalizací na rok 2013.</t>
        </r>
      </text>
    </comment>
    <comment ref="B48" authorId="0">
      <text>
        <r>
          <rPr>
            <b/>
            <sz val="8"/>
            <rFont val="Tahoma"/>
            <family val="2"/>
          </rPr>
          <t>our05:</t>
        </r>
        <r>
          <rPr>
            <sz val="8"/>
            <rFont val="Tahoma"/>
            <family val="2"/>
          </rPr>
          <t xml:space="preserve">
Jedná se vyhotovení projektové dokumentace na sdruženou investiční akci spočívající v odsazení stávající stavby silnice II/160 v ulici 5. května ve směru Větřní v délce cca 566m od nemovitostí soukromých vlastníků nacházejících se na pravé straně silnice. Jak na přípravě projektové dokumentace (předpoklad vyhotovení do konce roku), tak na samotné realizaci akce (předpoklad jarní měsíce 2014) se bude podílet město Český Krumlov (stavební objekty nová kanalizace, rekonstrukce stávajícího vodovodního řadu a chodníku) a Jihočeský kraj (stavební objekty vozovka, opěrné zdi a veřejné osvětlení). Náklady budou konkretizovány na základě vysoutěženého předmětu díla a podílově mezi jednotlivými zadavateli. Rozsah prací je v současnosti diskutován zástupci města.</t>
        </r>
      </text>
    </comment>
    <comment ref="B7" authorId="0">
      <text>
        <r>
          <rPr>
            <b/>
            <sz val="8"/>
            <rFont val="Tahoma"/>
            <family val="0"/>
          </rPr>
          <t>our05:</t>
        </r>
        <r>
          <rPr>
            <sz val="8"/>
            <rFont val="Tahoma"/>
            <family val="0"/>
          </rPr>
          <t xml:space="preserve">
Rekonstrukce parkoviště P3 (u Domu dětí a mládeže) obnášela zpevnění povrchu parkoviště, vybudování dešťové kanalizace, sadové úpravy, dopravní značení, veřejné osvětlení a kamerový systém napojený na systém městského parku.</t>
        </r>
      </text>
    </comment>
    <comment ref="B8" authorId="0">
      <text>
        <r>
          <rPr>
            <b/>
            <sz val="8"/>
            <rFont val="Tahoma"/>
            <family val="0"/>
          </rPr>
          <t>our05:</t>
        </r>
        <r>
          <rPr>
            <sz val="8"/>
            <rFont val="Tahoma"/>
            <family val="0"/>
          </rPr>
          <t xml:space="preserve">
V I. etapě došlo ke kompletní rekonstrukci nevyhovujících a chátrajících 11 autobusových zastávek, a to: Plešivec u Skleníku, Plešivec sídliště, Rechle, Růžek, Svatý Duch, Spolí, Tavírna, Vyšný sídliště, Vyšný rozcestí, Vyšný osada a Železniční stanice. </t>
        </r>
      </text>
    </comment>
    <comment ref="B9" authorId="0">
      <text>
        <r>
          <rPr>
            <b/>
            <sz val="8"/>
            <rFont val="Tahoma"/>
            <family val="0"/>
          </rPr>
          <t>our05:</t>
        </r>
        <r>
          <rPr>
            <sz val="8"/>
            <rFont val="Tahoma"/>
            <family val="0"/>
          </rPr>
          <t xml:space="preserve">
V roce 2011 byla provedena první etapa rekonstrukce parkoviště - základní opravy terénu parkoviště - vyčištění spár a dospárování asfaltovou směsí, oprava plošných poruch v panelech, odstranění vyčnívajících armatur a odstranění uvolněných betonových částí (výtluků) a jejich doplnění. V roce 2011 byla upravena horní asfaltová vrstva (asfaltový koberec), obruby, odvodnění, dopravní značení.</t>
        </r>
      </text>
    </comment>
    <comment ref="B10" authorId="0">
      <text>
        <r>
          <rPr>
            <b/>
            <sz val="8"/>
            <rFont val="Tahoma"/>
            <family val="0"/>
          </rPr>
          <t>our05:</t>
        </r>
        <r>
          <rPr>
            <sz val="8"/>
            <rFont val="Tahoma"/>
            <family val="0"/>
          </rPr>
          <t xml:space="preserve">
Opraven byl především svah podél chodníku u komunikace a to na místech, které byly výrazně poškozeny při záplavách v červenci 2012.</t>
        </r>
      </text>
    </comment>
    <comment ref="B12" authorId="0">
      <text>
        <r>
          <rPr>
            <b/>
            <sz val="8"/>
            <rFont val="Tahoma"/>
            <family val="0"/>
          </rPr>
          <t>our05:</t>
        </r>
        <r>
          <rPr>
            <sz val="8"/>
            <rFont val="Tahoma"/>
            <family val="0"/>
          </rPr>
          <t xml:space="preserve">
Jedná se o kompletní stavební úpravy objektu u autobusové zastávky Špičák a to pouze části, která je ve vlastnictví majetku města. V objektu budou bezobslužné veřejné toalety, které budou zpřístupněny v turistické sezóně. Stavební část obsahuje výměnu oken a dveří, kompletní novou zádlažbu vč. obkladů a změnu dispozic, spočívající ve vybourání stávajících příček a vytvoření nových vč. nového WC pro vozíčkáře. </t>
        </r>
      </text>
    </comment>
    <comment ref="B16" authorId="0">
      <text>
        <r>
          <rPr>
            <b/>
            <sz val="8"/>
            <rFont val="Tahoma"/>
            <family val="0"/>
          </rPr>
          <t>our05:</t>
        </r>
        <r>
          <rPr>
            <sz val="8"/>
            <rFont val="Tahoma"/>
            <family val="0"/>
          </rPr>
          <t xml:space="preserve">
Záměrem je plynofikace dílenských i administrativních budov v areálu parkoviště zájezdových autobusů na Chvalšinské s cílem podstatně zmodernizovat a zlepšit zastaralé a nevyhovující tepelné hospodářství (kotle na LTP) a tím stabilizovat stávající nájemní vztahy a přitáhnout nové nájemníky do kancelářských prostor. Jedná se o pouhý odhad nákladů, cena bude upřesněna po vyhotovení projektové dokumentace.</t>
        </r>
      </text>
    </comment>
    <comment ref="B22" authorId="0">
      <text>
        <r>
          <rPr>
            <b/>
            <sz val="8"/>
            <rFont val="Tahoma"/>
            <family val="0"/>
          </rPr>
          <t>our05:</t>
        </r>
        <r>
          <rPr>
            <sz val="8"/>
            <rFont val="Tahoma"/>
            <family val="0"/>
          </rPr>
          <t xml:space="preserve">
Jedná se o obnovu technického a vodohospodářské infrastruktury města financované dle Plánu obnovy vodovodů a kanalizací, která je rozčleněna do jednotlivých let</t>
        </r>
      </text>
    </comment>
    <comment ref="B49" authorId="0">
      <text>
        <r>
          <rPr>
            <b/>
            <sz val="8"/>
            <rFont val="Tahoma"/>
            <family val="0"/>
          </rPr>
          <t>our05:</t>
        </r>
        <r>
          <rPr>
            <sz val="8"/>
            <rFont val="Tahoma"/>
            <family val="0"/>
          </rPr>
          <t xml:space="preserve">
Stávající litinové vodovodní potrubí DN 200 mm je vedeno v místě nad kruhovou křižovatkou podélně s ulicí Na Svahu po soukromých pozemcích. Vzhledem k velkým hloubkám uložení a soukromému vlastnictví dotčených pozemků jsou v tomto úseku značně problematické a nákladné provádění oprav vodovodního řadu. Z těchto důvodů byla zpracována projektová dokumentace, která navrhuje přeložení vodovodního řadu do veřejně přístupných pozemků v chodníku podél ulice Na Svahu a napojení na stávající vodovod v ulici Pod Kamenem. Nový vodovod bude proveden z polyetylénového potrubí PE D 225/20,5 mm v délce 165,5 m a PE D 90/8,2 mm v délce 34 m. Vodovod bude uložen v tělese chodníku před provedením dotační akce: Oprava chodníku a komunikace Na Svahu v Českém Krumlově, která má být zrealizována do 30.6.2013. Předmětem projektu podpořeného z prostředků Ministerstva pro místní rozvoj je provedení vybourání stávajících obrub a konstrukčních vrstev. Poté dojde k osazení nových betonových obrub a nových konstrukčních vrstev a obrusné vrstvy části komunikace a chodníku Na Svahu.</t>
        </r>
      </text>
    </comment>
    <comment ref="B50" authorId="0">
      <text>
        <r>
          <rPr>
            <b/>
            <sz val="8"/>
            <rFont val="Tahoma"/>
            <family val="0"/>
          </rPr>
          <t>our05:</t>
        </r>
        <r>
          <rPr>
            <sz val="8"/>
            <rFont val="Tahoma"/>
            <family val="0"/>
          </rPr>
          <t xml:space="preserve">
V rámci stavby "Vytvoření nových přístupových tras k areálu klášterů v ČK s možností využití volnočasových aktivit" je realizována rekonstrukce lávky u pivovaru. V souvislosti s touto akcí bude prováděna výměna stávajícího vodovodního řadu DN 350 mm, který je uložen v konstrukci stávající lávky. Pro uložení nového vodovodu se naskytla vhodná příležitost, neboť v souvislosti s rekonstrukcí lávky u pivovaru dojde k sejmutí mostovky a tím bude usnadněn přístup do pracovního prostoru pro uložení nového vodovodního potrubí. V místě jeho uložení (zavěšení) pod lávkou u pivovaru bude stávající potrubí demontováno a vyměněno za nové, izolované. Výměna potrubí je řešena od vodovodní armaturní šachty, která je součástí lávky, po konec lávky, kde bude zřízena nová vodovodní šachta, která bude součástí rekonstrukce. Délka úseku je 55,0 metrů.Hlavním účelem stavby je výměna stávajícího vodovodního řadu DN 350 mm, který je uložen v konstrukci stávající lávky. Současné potrubí bylo pokládáno koncem šedesátých let a je tedy na konci své životnosti.</t>
        </r>
      </text>
    </comment>
    <comment ref="B65" authorId="0">
      <text>
        <r>
          <rPr>
            <b/>
            <sz val="8"/>
            <rFont val="Tahoma"/>
            <family val="0"/>
          </rPr>
          <t>our05:</t>
        </r>
        <r>
          <rPr>
            <sz val="8"/>
            <rFont val="Tahoma"/>
            <family val="0"/>
          </rPr>
          <t xml:space="preserve">
Jedná se o náklady na vyhotovení projektové dokumentace na rekonstrukci místní komunikace a inženýrských sítí v Horní Bráně</t>
        </r>
      </text>
    </comment>
    <comment ref="B66" authorId="0">
      <text>
        <r>
          <rPr>
            <b/>
            <sz val="8"/>
            <rFont val="Tahoma"/>
            <family val="0"/>
          </rPr>
          <t>our05:</t>
        </r>
        <r>
          <rPr>
            <sz val="8"/>
            <rFont val="Tahoma"/>
            <family val="0"/>
          </rPr>
          <t xml:space="preserve">
Jedná se o rekonstrukce místních komunikací v ulicích, kde probíhá obnova vodohospodářského majetku realizovaného dle Plánu obnovy vodovodů a kanalizací dle jednotlivých let</t>
        </r>
      </text>
    </comment>
    <comment ref="B74" authorId="0">
      <text>
        <r>
          <rPr>
            <b/>
            <sz val="8"/>
            <rFont val="Tahoma"/>
            <family val="0"/>
          </rPr>
          <t>our05:</t>
        </r>
        <r>
          <rPr>
            <sz val="8"/>
            <rFont val="Tahoma"/>
            <family val="0"/>
          </rPr>
          <t xml:space="preserve">
Výdaje na nezbytné opravy komunikací, stavební a nestavební údržba mostů a lávek v majetku města, rozsah úprav a jejich specifikace bude upřesněna na základě prohlídek, účelově jsou prostředky vázány na opravu části chodníku Pod Kamenem.</t>
        </r>
      </text>
    </comment>
    <comment ref="B83" authorId="0">
      <text>
        <r>
          <rPr>
            <b/>
            <sz val="8"/>
            <rFont val="Tahoma"/>
            <family val="0"/>
          </rPr>
          <t>our05:</t>
        </r>
        <r>
          <rPr>
            <sz val="8"/>
            <rFont val="Tahoma"/>
            <family val="0"/>
          </rPr>
          <t xml:space="preserve">
Předmětem rekonstrukce byla lávka přes Vltavu u mostu Na Plášti ev.č. CK-004 a lávka přes náhon u mlýna ev.č. CK-005. Obě lávky leží na turisticky nejvytíženější trase a mají zásadní význam pro atraktivitu a dostupnost celého území historického jádra města. Vyřešení jejich nevyhovujícího technického stavu patřilo mezi priority města. Realizace projektu probíhala souběžně a koordinovaně s rekonstrukcí jezu Jelení lávka (investorem této rekonstrukce je Povodí Vltavy, st.p.).</t>
        </r>
      </text>
    </comment>
    <comment ref="B84" authorId="0">
      <text>
        <r>
          <rPr>
            <b/>
            <sz val="8"/>
            <rFont val="Tahoma"/>
            <family val="0"/>
          </rPr>
          <t>our05:</t>
        </r>
        <r>
          <rPr>
            <sz val="8"/>
            <rFont val="Tahoma"/>
            <family val="0"/>
          </rPr>
          <t xml:space="preserve">
Projekt je rozdělen na dvě části: I. rekonstrukce pěší stezky vedoucí od ul. Objížďková k lávce přes Vltavu u pivovaru, rekonstrukce lávky přes Vltavu u pivovaru; II. vytvoření vycházkového okruhu s doplňkovými volnočasovými aktivitami v pravobřežní části vodního toku Polečnice na území Jelení zahrady nacházející se v lokalitě mezi ulicí Chvalšinská, parkovištěm P1 - Jelení zahrada, lávkou v Jelení zahradě (evid. č. CK-015), objekty areálu Státního hradu a zámku Český Krumlov, objekty ulice Latrán (zadními trakty budov a zahradami) a mostem u Budějovické brány. Konkrétně se bude jednat o vytvoření zpevněných ploch: mlatové chodníky s obrubníkem z kamenných odseků, terénní schodiště z kamenných odseků a plochy pro aktivity: hřiště pro pétanque a dětské hřiště. Projekt počítá s vybudováním veřejného osvětlení a umístěním mobiliáře.</t>
        </r>
      </text>
    </comment>
    <comment ref="B86" authorId="0">
      <text>
        <r>
          <rPr>
            <b/>
            <sz val="8"/>
            <rFont val="Tahoma"/>
            <family val="0"/>
          </rPr>
          <t>our05:</t>
        </r>
        <r>
          <rPr>
            <sz val="8"/>
            <rFont val="Tahoma"/>
            <family val="0"/>
          </rPr>
          <t xml:space="preserve">
Došlo k výměně nevyhovujícího dvoumadlového ocelového zábradlí v ulici 5. května (silnice II/160) podél chodníku na břehu řeky Vltavy za silničním mostem na Plešivci směrem na Větřní. Původní ocelové zábradlí (značně zkorodované a deformované) bylo odstraněno a nahrazeno novým zábradlím z ocelových trubek žárově zinkovaných s protikorozní ochranou. Současně byly provedeny související stavební práce na tělese chodníku (nové obruby z parkových obrubníků BEST LINEA I., obnova živičného krytu podél obrub).</t>
        </r>
      </text>
    </comment>
    <comment ref="B85" authorId="0">
      <text>
        <r>
          <rPr>
            <b/>
            <sz val="8"/>
            <rFont val="Tahoma"/>
            <family val="0"/>
          </rPr>
          <t>our05:</t>
        </r>
        <r>
          <rPr>
            <sz val="8"/>
            <rFont val="Tahoma"/>
            <family val="0"/>
          </rPr>
          <t xml:space="preserve">
Jednalo se o prostou obnovu technického stavu lávky za hotelem Dvořák</t>
        </r>
      </text>
    </comment>
    <comment ref="B94" authorId="0">
      <text>
        <r>
          <rPr>
            <b/>
            <sz val="8"/>
            <rFont val="Tahoma"/>
            <family val="0"/>
          </rPr>
          <t>our05:</t>
        </r>
        <r>
          <rPr>
            <sz val="8"/>
            <rFont val="Tahoma"/>
            <family val="0"/>
          </rPr>
          <t xml:space="preserve">
Nezbytně nutné opravy těchto objektů v majetku města, v návrhu na opravy je část opěrné zdi na ul. Tř. Míru, v ul. Serpentina, další opravy zdi v kulturní památce Jižní terasy a dalších opěrných a zárubních zdí.</t>
        </r>
      </text>
    </comment>
    <comment ref="B101" authorId="0">
      <text>
        <r>
          <rPr>
            <b/>
            <sz val="8"/>
            <rFont val="Tahoma"/>
            <family val="0"/>
          </rPr>
          <t>our05:</t>
        </r>
        <r>
          <rPr>
            <sz val="8"/>
            <rFont val="Tahoma"/>
            <family val="0"/>
          </rPr>
          <t xml:space="preserve">
Jedná se o rekonstrukci veřejných osvětlení v ulicích, kde probíhala obnova vodohospodářského majetku dle Plánu obnovy vodovodů a kanalizací</t>
        </r>
      </text>
    </comment>
    <comment ref="B103" authorId="0">
      <text>
        <r>
          <rPr>
            <b/>
            <sz val="8"/>
            <rFont val="Tahoma"/>
            <family val="0"/>
          </rPr>
          <t>our05:</t>
        </r>
        <r>
          <rPr>
            <sz val="8"/>
            <rFont val="Tahoma"/>
            <family val="0"/>
          </rPr>
          <t xml:space="preserve">
V roce 2011 instalovalo město koncová svítidla za pomocí LED technologie na 12 sloupů veřejného osvětlení v ulici Fialková směrem ke gymnasiu a dále byly vyměněny tři sloupy veřejného osvětlení, jejichž technický stav byl již po vlastní životnosti. V roce 2012 bylo v této ulici nahrazeno zbývajících 16 koncových svítidel veřejného osvětlení svítidly využívajícími LED technologii.</t>
        </r>
      </text>
    </comment>
    <comment ref="B104" authorId="0">
      <text>
        <r>
          <rPr>
            <b/>
            <sz val="8"/>
            <rFont val="Tahoma"/>
            <family val="0"/>
          </rPr>
          <t>our05:</t>
        </r>
        <r>
          <rPr>
            <sz val="8"/>
            <rFont val="Tahoma"/>
            <family val="0"/>
          </rPr>
          <t xml:space="preserve">
Jedná se o rekonstrukci veřejných osvětlení v ulicích, kde probíhala obnova vodohospodářského majetku dle Plánu obnovy vodovodů a kanalizací</t>
        </r>
      </text>
    </comment>
    <comment ref="B112" authorId="0">
      <text>
        <r>
          <rPr>
            <b/>
            <sz val="8"/>
            <rFont val="Tahoma"/>
            <family val="0"/>
          </rPr>
          <t>our05:</t>
        </r>
        <r>
          <rPr>
            <sz val="8"/>
            <rFont val="Tahoma"/>
            <family val="0"/>
          </rPr>
          <t xml:space="preserve">
Předpokladem pro nové využití areálu bývalých kasáren byla likvidace stávajících vojenských objektů, které byly často ve zchátralém stavu a naprosto nepoužitelné pro jakýkoli jiný účel. V roce 2008 bylo proto přistoupeno k demolici a odstranění některých z těchto objektů, konkrétně byl zdemolován skelet nedokončené budovy z armovaného betonu, dvě budovy bývalých skladů, ubytovna pro vojáky, zděná budova baterkárny, která původně sloužila k dobíjení akumulátorových článků, sklad PHM a nájezdová betonová rampa u vševojskového skladu. Po demolici objektů byl celý prostor vyčištěn a povrch byl zarovnán do úrovně okolního terénu.V roce 2011 město pokračovalo v demoličních pracích -  byly zdemolovány dřevostavby v severní části areálu, kde se nacházely v minulosti ubikace mužstva, ošetřovna, sklady, vepřinec, porodnice prasat, zbrojní dílny, apod. Na dalších pozemcích areálu byly zdemolovány příhradové přístřešky, sklady, rampy, objekt stanice PHM, zbořeniště a různé zpevněné plochy. Celý terén byl po té upraven a vyrovnán.</t>
        </r>
      </text>
    </comment>
    <comment ref="B113" authorId="0">
      <text>
        <r>
          <rPr>
            <b/>
            <sz val="8"/>
            <rFont val="Tahoma"/>
            <family val="0"/>
          </rPr>
          <t>our05:</t>
        </r>
        <r>
          <rPr>
            <sz val="8"/>
            <rFont val="Tahoma"/>
            <family val="0"/>
          </rPr>
          <t xml:space="preserve">
Jedná se o náklady na vyhotovení vyššího stupně projektové dokumentace na realizaci zóny technické vybavenosti  v areálu bývalých kasáren. </t>
        </r>
      </text>
    </comment>
    <comment ref="B114" authorId="0">
      <text>
        <r>
          <rPr>
            <b/>
            <sz val="8"/>
            <rFont val="Tahoma"/>
            <family val="0"/>
          </rPr>
          <t>our05:</t>
        </r>
        <r>
          <rPr>
            <sz val="8"/>
            <rFont val="Tahoma"/>
            <family val="0"/>
          </rPr>
          <t xml:space="preserve">
Stavební práce první etapy projektu zahrnovaly sanaci a revitalizaci nevyhovujícího stavu zeleně, cestního systému, instalaci nového systému veřejného osvětlení, kamerového systému, oplocení a rekonstrukci unikátních architektonických prvků. Areál parku byl doplněn o objekty stěžejní pro jeho plnohodnotné využití (odpočívadla, dětská hřiště, mobiliář).</t>
        </r>
      </text>
    </comment>
    <comment ref="B116" authorId="0">
      <text>
        <r>
          <rPr>
            <b/>
            <sz val="8"/>
            <rFont val="Tahoma"/>
            <family val="0"/>
          </rPr>
          <t>our05:</t>
        </r>
        <r>
          <rPr>
            <sz val="8"/>
            <rFont val="Tahoma"/>
            <family val="0"/>
          </rPr>
          <t xml:space="preserve">
Došlo k ošetření krovu a opravě sedlové střechy části objektu radnice č.p.1.</t>
        </r>
      </text>
    </comment>
    <comment ref="B118" authorId="0">
      <text>
        <r>
          <rPr>
            <b/>
            <sz val="8"/>
            <rFont val="Tahoma"/>
            <family val="0"/>
          </rPr>
          <t>our05:</t>
        </r>
        <r>
          <rPr>
            <sz val="8"/>
            <rFont val="Tahoma"/>
            <family val="0"/>
          </rPr>
          <t xml:space="preserve">
Záměrem je repase a výroba replik 8 oken (na straně do ulice Radniční) budovy radnice na nám. Svornosti č.p. 1.</t>
        </r>
      </text>
    </comment>
    <comment ref="B117" authorId="0">
      <text>
        <r>
          <rPr>
            <b/>
            <sz val="8"/>
            <rFont val="Tahoma"/>
            <family val="0"/>
          </rPr>
          <t>our05:</t>
        </r>
        <r>
          <rPr>
            <sz val="8"/>
            <rFont val="Tahoma"/>
            <family val="0"/>
          </rPr>
          <t xml:space="preserve">
Záměrem je obnova střechy objektu, která se nachází nad kancelářemi Městského úřadu. Součástí opravy je rekonstrukce vikýřů, které byly vytvořeny na přelomu 19. a 20. století. Oprava střechy bude spočívat ve výměně poškozených nebo neúplných částí střešní krytiny tak, že k výměně dojde pouze v nejnutnější možné míře v okolí poruchy nebo závady. Současně bude prohlídnut krov, který bude chemicky ošetřen nátěrem zabraňujícím tvorbě plísní, růstu a vývoji dřevokazných hub a organismů.</t>
        </r>
      </text>
    </comment>
    <comment ref="B119" authorId="0">
      <text>
        <r>
          <rPr>
            <b/>
            <sz val="8"/>
            <rFont val="Tahoma"/>
            <family val="0"/>
          </rPr>
          <t>our05:</t>
        </r>
        <r>
          <rPr>
            <sz val="8"/>
            <rFont val="Tahoma"/>
            <family val="0"/>
          </rPr>
          <t xml:space="preserve">
Stavební úpravy spočívaly v provedení terénních úprav, opravy, odvodnění a spárování opěrných zdí té části jižních teras, které jsou prohlášeny za nemovitou kulturní památku. V první fázi byla sanována opěrná zeď na levé straně druhé terasy od domku Egona Schieleho a opravena opěrná zeď na pravé straně druhé a třetí terasy v bezprostřední blízkosti domku E. Schieleho. Druhá etapa obnáší obnovu (opravu, odvodnění a spárování) zbývající části opěrných zdí nacházejících se na jižních terasách a které jsou prohlášeny za nemovitou kulturní památku. </t>
        </r>
      </text>
    </comment>
    <comment ref="B120" authorId="0">
      <text>
        <r>
          <rPr>
            <b/>
            <sz val="8"/>
            <rFont val="Tahoma"/>
            <family val="0"/>
          </rPr>
          <t>our05:</t>
        </r>
        <r>
          <rPr>
            <sz val="8"/>
            <rFont val="Tahoma"/>
            <family val="0"/>
          </rPr>
          <t xml:space="preserve">
V návaznosti na úpravy ve správním objektu městského hřbitova dojde k úpravě přilehlého prostoru tak, aby bylo možno zajistit přístup invalidních spoluobčanů. Bude vybudována nájezdová rampa pro vozíčkáře do prostoru kanceláří správy hřbitova. Nový vstup do administrativní budovy - kanceláře hřbitova již byl realizován, bylo by proto vhodné tuto související akci co nejdříve dokončit.</t>
        </r>
      </text>
    </comment>
    <comment ref="B121" authorId="0">
      <text>
        <r>
          <rPr>
            <b/>
            <sz val="8"/>
            <rFont val="Tahoma"/>
            <family val="0"/>
          </rPr>
          <t>our05:</t>
        </r>
        <r>
          <rPr>
            <sz val="8"/>
            <rFont val="Tahoma"/>
            <family val="0"/>
          </rPr>
          <t xml:space="preserve">
Cílem projektu bylo v souladu s § 28 zákona č. 183/2006 Sb., o územním plánování a stavebním řádu, aktualizovat rozbor udržitelného rozvoje území (RURÚ) prostřednictvím aktualizace územně analytických podkladů. 
</t>
        </r>
      </text>
    </comment>
    <comment ref="B122" authorId="0">
      <text>
        <r>
          <rPr>
            <b/>
            <sz val="8"/>
            <rFont val="Tahoma"/>
            <family val="0"/>
          </rPr>
          <t>our05:</t>
        </r>
        <r>
          <rPr>
            <sz val="8"/>
            <rFont val="Tahoma"/>
            <family val="0"/>
          </rPr>
          <t xml:space="preserve">
Jedná se o vyhotovení regulačního plánu pro Rybářskou ulici a svahy nad ní.</t>
        </r>
      </text>
    </comment>
    <comment ref="B123" authorId="0">
      <text>
        <r>
          <rPr>
            <b/>
            <sz val="8"/>
            <rFont val="Tahoma"/>
            <family val="0"/>
          </rPr>
          <t>our05:</t>
        </r>
        <r>
          <rPr>
            <sz val="8"/>
            <rFont val="Tahoma"/>
            <family val="0"/>
          </rPr>
          <t xml:space="preserve">
Jedná se o náklady na pořízení změn územního plánu města</t>
        </r>
      </text>
    </comment>
    <comment ref="B124" authorId="0">
      <text>
        <r>
          <rPr>
            <b/>
            <sz val="8"/>
            <rFont val="Tahoma"/>
            <family val="0"/>
          </rPr>
          <t>our05:</t>
        </r>
        <r>
          <rPr>
            <sz val="8"/>
            <rFont val="Tahoma"/>
            <family val="0"/>
          </rPr>
          <t xml:space="preserve">
Jedná se o vyhotovení nového územního plánu města Český Krumlov.</t>
        </r>
      </text>
    </comment>
    <comment ref="B128" authorId="0">
      <text>
        <r>
          <rPr>
            <b/>
            <sz val="8"/>
            <rFont val="Tahoma"/>
            <family val="0"/>
          </rPr>
          <t>our05:</t>
        </r>
        <r>
          <rPr>
            <sz val="8"/>
            <rFont val="Tahoma"/>
            <family val="0"/>
          </rPr>
          <t xml:space="preserve">
Kromě rekonstrukce obvodového pláště objektu bylo v interiérech zřízeno 8 nových bytových jednotek velikosti 36-117 m2.</t>
        </r>
      </text>
    </comment>
    <comment ref="B75" authorId="1">
      <text>
        <r>
          <rPr>
            <sz val="8"/>
            <rFont val="Tahoma"/>
            <family val="0"/>
          </rPr>
          <t>Výdaje na nezbytnou obnovu majetku na území města poškozeného přívalovými dešti ze dne 28.7.2012. Jedná se především o obnovu komunikací a jejich propustků. Z pojistného plnění bude provedena např. obnova ulice Nové Spolí 91c (komunikace Nové Spolí do Slupence), oprava komunikace Krásné údolí, obnova komunikace Za Jitonou, obnova komunikace Dubík a další.</t>
        </r>
      </text>
    </comment>
    <comment ref="B87" authorId="0">
      <text>
        <r>
          <rPr>
            <b/>
            <sz val="8"/>
            <rFont val="Tahoma"/>
            <family val="0"/>
          </rPr>
          <t>our05:</t>
        </r>
        <r>
          <rPr>
            <sz val="8"/>
            <rFont val="Tahoma"/>
            <family val="0"/>
          </rPr>
          <t xml:space="preserve">
Předmětem projektu je výměna stávajícího zábradlí podél chodníku pro pěší v městských částech Plešivec a Tavírna. Projekt místně navazuje na akci "výměna zábradlí v ulici 5. května," která byla provedena v minulém roce za finanční podpory Jihočeského kraje. Jedná se o frekventovanou část města a z důvodu stávajícího stavu zábradlí není možné zaručit bezpečnost chodců. Zábradlí je v současnosti v naprosto nevyhovujícím stavu - díky pokročilé korozi přestává plnit svou záchytnou funkci, vedle toho je na několika místech deformováno. Zábradlí se nachází ve stavu, kdy již není možné provézt jeho opravu. Záměrem projektu je demontovat stávající zábradlí a nahradit jej zábradlím novým z ocelových trubek o průměru 50 mm, které budou ošetřeny finální povrchovou úpravou žárovým zinkováním. Zároveň budou provedeny související stavební úpravy chodníku (nové obruby, obnova živičného krytu podél obrub). </t>
        </r>
      </text>
    </comment>
    <comment ref="B11" authorId="0">
      <text>
        <r>
          <rPr>
            <b/>
            <sz val="9"/>
            <rFont val="Tahoma"/>
            <family val="0"/>
          </rPr>
          <t>our05:</t>
        </r>
        <r>
          <rPr>
            <sz val="9"/>
            <rFont val="Tahoma"/>
            <family val="0"/>
          </rPr>
          <t xml:space="preserve">
V důsledku záplav, které v roce 2012 způsobily značné škody na majetku i technické infrastruktuře města, byly poškozeny i některé místní komunikace, mj. také komunikace č.3a Na Svahu vč. chodníku. Tato ulice je významnou dopravně obslužnou komunikací, protože napojuje hlavní komunikaci města na městské části Vyšehrad, Za Nádražím a Vyšný. Chodník je využíván občany i turisty. V rámci realizace projektu byl vybourán stávající chodník a vybudován nový chodníku včetně obrusné vrstvy.</t>
        </r>
      </text>
    </comment>
    <comment ref="B51" authorId="0">
      <text>
        <r>
          <rPr>
            <b/>
            <sz val="8"/>
            <rFont val="Tahoma"/>
            <family val="0"/>
          </rPr>
          <t>our05:</t>
        </r>
        <r>
          <rPr>
            <sz val="8"/>
            <rFont val="Tahoma"/>
            <family val="0"/>
          </rPr>
          <t xml:space="preserve">
Záměrem města je vybudovat a rekonstruovat inženýrské sítě v lokalitě Západ v Nových Dobrkovicích (celkem 37 domů s přiděleným č.p.) způsobem dle varianty Z-1 Gravitační kanalizace, ČS, 6 RD individuálně. Tato varianta počítá s odkanalizováním oddílnou gravitační splaškovou kanalizací, která by byla zakončena čerpací stanicí odpadních vod. V současnosti je zahájena příprava podkladů pro veřejnou zakázku na služby - výběr zhotovitele projektové dokumentace pro územní řízení, pro stavební povolení a pro provádění stavby. V měsíci květnu do měsíce ledna (alt. až březen 2014) bude zpracovávána projektové dokumentace až do úrovně dokumentace pro provádění stavby vč. nabytí právní moci všech potřebných povolení. V březnu 2014 až červen 2014 bude probíhat výběr zhotovitele díla na provedení stavebních prací a v červenci 2014 a dále je plánována samotná realizace díla.</t>
        </r>
      </text>
    </comment>
    <comment ref="B76" authorId="1">
      <text>
        <r>
          <rPr>
            <sz val="8"/>
            <rFont val="Tahoma"/>
            <family val="0"/>
          </rPr>
          <t>Jedná se o pokrytí prvotních nákladů a nezbytná opatření přijatá v rámci řešení krizové situace při povodních po vytrvalých deštích v červnu 2013.</t>
        </r>
      </text>
    </comment>
    <comment ref="B106" authorId="0">
      <text>
        <r>
          <rPr>
            <b/>
            <sz val="8"/>
            <rFont val="Tahoma"/>
            <family val="0"/>
          </rPr>
          <t>our05:</t>
        </r>
        <r>
          <rPr>
            <sz val="8"/>
            <rFont val="Tahoma"/>
            <family val="0"/>
          </rPr>
          <t xml:space="preserve">
Výdaje spojené s revizemi a výdaje na opravy a udržování veřejného osvětlení; objem finančních prostředků vychází z potřeb minulých let. Technický stav veřejného osvětlení na území města není dobrý, velmi často dochází k poruchám a výpadkům. Projekt obsahuje i výdaje spojené s pořízením energetického auditu a doplněním paspotu VO tak, aby odpovídal současnému provedení. Bude vytvořen jako základ pro možné podání žádosti o dotaci na ekonomizaci a ekologizaci zdrojů a celé soustavy VO ve městě.</t>
        </r>
      </text>
    </comment>
    <comment ref="B77" authorId="0">
      <text>
        <r>
          <rPr>
            <b/>
            <sz val="9"/>
            <rFont val="Tahoma"/>
            <family val="0"/>
          </rPr>
          <t>our05:</t>
        </r>
        <r>
          <rPr>
            <sz val="9"/>
            <rFont val="Tahoma"/>
            <family val="0"/>
          </rPr>
          <t xml:space="preserve">
Povodně v roce 2013 způsobily rozsáhlé škody na majetku města a občanů. Ze státního rozpočtu byly uvolněny prostředky na okamžité odstranění prvotních škod vzniklých na majetku města k jejich obnově. Následně město požádalo o finanční prostředky na výdaje spojené s obnovou mostu u pivovaru přes Vltavu, s obnovou některých místních komunikací, propustků a opěrných zdí (Přídolská ulice, Za Jitonou, Ke Klampflovi, Potoční ulice, Most Spolí u Stromovky). Většina oprav byla provedena v roce 2013, obnova komunikace v Nových Dobrkovicích bude zrealizována v roce 2014
</t>
        </r>
      </text>
    </comment>
    <comment ref="B88" authorId="0">
      <text>
        <r>
          <rPr>
            <b/>
            <sz val="9"/>
            <rFont val="Tahoma"/>
            <family val="0"/>
          </rPr>
          <t>our05:</t>
        </r>
        <r>
          <rPr>
            <sz val="9"/>
            <rFont val="Tahoma"/>
            <family val="0"/>
          </rPr>
          <t xml:space="preserve">
Po letošních jarních deštích, kdy došlo k destrukci lávky přívalovou vlnou Polečnice, bylo zrealizováno provizorní řešení, které ovšem může trvat pouze rok. V roce 2014 nutné rozhodnout a vyprojektovat návrh řešení lávky.</t>
        </r>
      </text>
    </comment>
    <comment ref="B54" authorId="0">
      <text>
        <r>
          <rPr>
            <b/>
            <sz val="9"/>
            <rFont val="Tahoma"/>
            <family val="0"/>
          </rPr>
          <t>our05:</t>
        </r>
        <r>
          <rPr>
            <sz val="9"/>
            <rFont val="Tahoma"/>
            <family val="0"/>
          </rPr>
          <t xml:space="preserve">
Jedná se o sdruženou investiční akci spočívající v odsazení stávající stavby silnice II/160 v ulici 5. května ve směru Větřní v délce cca 566m od nemovitostí soukromých vlastníků nacházejících se na pravé straně silnice. Jak na přípravě projektové dokumentace, tak na samotné realizaci akce (předpoklad jarní měsíce 2014) se bude podílet město Český Krumlov (stavební objekty chodník-rozpočtované náklady 1,972 mil. Kč, opěrné zdi - rozpočtované náklady 0,66 mil. Kč - jedná se o polovinu nákladů za celkovou obnovu zdí, vodovod a kanalizace ve výši 5,1 mil. Kč) a Jihočeský kraj (stavební objekty vozovka, kanalizace, opěrné zdi (polovina nákladů) a veřejné osvětlení). Náklady budou konkretizovány na základě vysoutěženého předmětu díla. Realizace projektu bude realizována z prostředků Plánu obnovy VaK 2014.</t>
        </r>
      </text>
    </comment>
    <comment ref="B60" authorId="0">
      <text>
        <r>
          <rPr>
            <b/>
            <sz val="9"/>
            <rFont val="Tahoma"/>
            <family val="0"/>
          </rPr>
          <t>our05:</t>
        </r>
        <r>
          <rPr>
            <sz val="9"/>
            <rFont val="Tahoma"/>
            <family val="0"/>
          </rPr>
          <t xml:space="preserve">
Nevyhovujícím drenážním systémem dochází k nahromadění spodní vody v místě hrobů. OI navrhuje zrealizovat v roce 2014 z prostředků Plánu obnovy VaK odvodnění formou vybudování kanalizace. Po její realizaci vyhodnotit zavedení kanalizace a poté případně vypracovat projektovou dokumentaci.</t>
        </r>
      </text>
    </comment>
  </commentList>
</comments>
</file>

<file path=xl/comments2.xml><?xml version="1.0" encoding="utf-8"?>
<comments xmlns="http://schemas.openxmlformats.org/spreadsheetml/2006/main">
  <authors>
    <author>our05</author>
    <author>--</author>
  </authors>
  <commentList>
    <comment ref="B9" authorId="0">
      <text>
        <r>
          <rPr>
            <b/>
            <sz val="8"/>
            <rFont val="Tahoma"/>
            <family val="0"/>
          </rPr>
          <t>our05:</t>
        </r>
        <r>
          <rPr>
            <sz val="8"/>
            <rFont val="Tahoma"/>
            <family val="0"/>
          </rPr>
          <t xml:space="preserve">
V roce 2012 byla správcem komunikace I/39, ŘSD s.p., správa České Budějovice, zadána ke zpracování studie budoucího řešení malé okružní křižovatky v místě křížení ulic Pod Kamenem, Chvalšinská a Objížďková u mostu U Poráků. Zástupci města pokračují v jednání s vlastníky a správci dotčených komunikací (ŘSD s.p. a Jihočeským krajem) ohledně nalezení takového řešení, který by co nejvíce přispělo k plynulosti provozu v této části Českého Krumlova. Vypracovány dvě architektonické studie, je v současnosti řešeno mezi ŘSD, městem a KÚ. Finanční prostředky na realizaci jsou vyčleněny v rozpočtu na rok 2014 ŘSD a KÚ.</t>
        </r>
      </text>
    </comment>
    <comment ref="B10" authorId="0">
      <text>
        <r>
          <rPr>
            <b/>
            <sz val="8"/>
            <rFont val="Tahoma"/>
            <family val="0"/>
          </rPr>
          <t>our05:</t>
        </r>
        <r>
          <rPr>
            <sz val="8"/>
            <rFont val="Tahoma"/>
            <family val="0"/>
          </rPr>
          <t xml:space="preserve">
Předmětem je obnova stávající autobusové zastávky Budějovická, která je v nevyhovujícím stavu. Obnova by zahrnovala úpravu autobusového přístřešku a v její bezprostřední blízkosti úprvu zádlažby plochy zastávky.K dispozici souhlas ŘSD k případným změnám objektu zastávky, nutné vyhotovit rozpočet a zajistit stavební povolení.</t>
        </r>
      </text>
    </comment>
    <comment ref="B11" authorId="0">
      <text>
        <r>
          <rPr>
            <b/>
            <sz val="8"/>
            <rFont val="Tahoma"/>
            <family val="0"/>
          </rPr>
          <t>our05:</t>
        </r>
        <r>
          <rPr>
            <sz val="8"/>
            <rFont val="Tahoma"/>
            <family val="0"/>
          </rPr>
          <t xml:space="preserve">
Zvýšení bezpečnosti silničního provozu a chodců na pozemní komunikací osazením bezpečnostních prvků. </t>
        </r>
      </text>
    </comment>
    <comment ref="B19" authorId="1">
      <text>
        <r>
          <rPr>
            <sz val="8"/>
            <rFont val="Tahoma"/>
            <family val="2"/>
          </rPr>
          <t>Vyhotovení Plánu obnovy vodovodů a kanalizací</t>
        </r>
      </text>
    </comment>
    <comment ref="B20" authorId="1">
      <text>
        <r>
          <rPr>
            <sz val="8"/>
            <rFont val="Tahoma"/>
            <family val="0"/>
          </rPr>
          <t>Předmětem záměru je vyhotovení projektové dokumentace na rekonstrukci inženýrských sítí, místní komunikace a opěrné zdi v ulici Na Skalce. Záměr může být financován z Plánu obnovy vodovodů a kanalizací. Realizace projektu je odvislá od vyhotovení PD, rozpočtu projektu a nalezení optimálního řešení.</t>
        </r>
      </text>
    </comment>
    <comment ref="B22" authorId="1">
      <text>
        <r>
          <rPr>
            <sz val="8"/>
            <rFont val="Tahoma"/>
            <family val="0"/>
          </rPr>
          <t>Záměrem je rekonstrukce komunikace v ulici Potoční vč. rekonstrukce inženýrských sítí a výměna stávajícího nevyhovujícího osvětlení.</t>
        </r>
      </text>
    </comment>
    <comment ref="B23" authorId="1">
      <text>
        <r>
          <rPr>
            <sz val="8"/>
            <rFont val="Tahoma"/>
            <family val="0"/>
          </rPr>
          <t>Předmětem záměru jsou následující práce na obnově vodohospodářského majetku v lokalitě Domoradice: oprava úseku koryta nad rybníkem, oprava hráze rybníka vč. opravy stávající komunikace a vybudování odpadního koryta směrem k Vltavě, plnící funkci ochrany obce proti vodám z přívalových srážek za účelem odstranění poškození, které bylo způsobeno přívalovými dešti ze dne 28.7.2012. Z důvodu nutnosti zajištění vodohospodářských funkcí a bezpečnosti osob, majetku a životního prostředí v řešeném území přiřadila rada města na svém jednání předmětnému projektu nejvyšší prioritu ze čtyřech předkládaných žádostí o dotace. Stavební úpravy obnášejí opravu komunikace v délce 85 m, opravu koryta nad rybníkem v délce 125 m a vybudování odpadního koryta pod rybníkem v délce 130m. V současnosti je zpracováván vyšší stupeň projektové dokumentace, byla ustanovena pracovní skupina, která nadále diskutuje s projektanty rozsah plánovaných prací. Obnova vodohospodářského majetku v této lokalitě je plánována i s ohledem na budoucí výstavbu rodinných domů v lokalitě Domoradice (město bude povinno zajistit odvedení dešťových vod z plochy výstavby do stávající stokové sítě, je nutné posílit a zvýšit její objem).</t>
        </r>
      </text>
    </comment>
    <comment ref="B28" authorId="1">
      <text>
        <r>
          <rPr>
            <sz val="8"/>
            <rFont val="Tahoma"/>
            <family val="0"/>
          </rPr>
          <t xml:space="preserve">Záměrem je rekonstrukce komunikace v ulici U Stromovky vč. rekonstrukce inženýrských sítí a doplnění stávajícího osvětlení. Navrhujeme zrealizovat první etapu - spodní část vedoucí od Tavírny k ul. Objížďková (náklady cca 400 tis.Kč) . Další etapy (od Objížďkové po Slupeneckou) po zajištění finančních prostředků (náklady cca 1.3 mil. Kč)   </t>
        </r>
      </text>
    </comment>
    <comment ref="B29" authorId="1">
      <text>
        <r>
          <rPr>
            <sz val="8"/>
            <rFont val="Tahoma"/>
            <family val="0"/>
          </rPr>
          <t>Záměrem je rekonstrukce komunikace v ulici U Stromovky vč. rekonstrukce inženýrských sítí a doplnění stávajícího osvětlení. K realizaci dojde v případě, že bude možno realizovat celou investiční akci (zajištění fin. prostředků na rekonstrukci MK a IS).</t>
        </r>
      </text>
    </comment>
    <comment ref="B30" authorId="1">
      <text>
        <r>
          <rPr>
            <sz val="8"/>
            <rFont val="Tahoma"/>
            <family val="0"/>
          </rPr>
          <t>Záměrem je rekonstrukce komunikace v ulici Nová vč. rekonstrukce inženýrských sítí a výměny stávajícího osvětlení. K realizaci dojde v případě, že bude možno realizovat celou investiční akci (zajištění fin. prostředků na rekonstrukci MK a IS).</t>
        </r>
      </text>
    </comment>
    <comment ref="B32" authorId="1">
      <text>
        <r>
          <rPr>
            <sz val="8"/>
            <rFont val="Tahoma"/>
            <family val="0"/>
          </rPr>
          <t>Záměrem je rekonstrukce komunikace v ulici Skalka vč. rekonstrukce inženýrských sítí a výměny stávajícího osvětlení. K realizaci dojde v případě, že bude možno realizovat celou investiční akci (zajištění fin. prostředků na rekonstrukci MK a IS).</t>
        </r>
      </text>
    </comment>
    <comment ref="B39" authorId="1">
      <text>
        <r>
          <rPr>
            <sz val="8"/>
            <rFont val="Tahoma"/>
            <family val="0"/>
          </rPr>
          <t>V návaznosti na protipovodňová opatření na vodním toku Polečnice, která budou realizována Povodím Vltavy, státním podnikem, nutno zrekonstruovat stávající lávku v Jelení zahradě, která se nachází v dezolátním stavu. Je to jedna z hlavních přístupových cest do historického centra města.</t>
        </r>
      </text>
    </comment>
    <comment ref="B40" authorId="1">
      <text>
        <r>
          <rPr>
            <sz val="8"/>
            <rFont val="Tahoma"/>
            <family val="0"/>
          </rPr>
          <t>Uvažováno o realizaci investiční akce při realizaci protipovodňových opatření na toku Polečnice.</t>
        </r>
      </text>
    </comment>
    <comment ref="B41" authorId="1">
      <text>
        <r>
          <rPr>
            <sz val="8"/>
            <rFont val="Tahoma"/>
            <family val="0"/>
          </rPr>
          <t xml:space="preserve">Rekonstrukce zahrnuje snesení mostovkových vrstev až na nosnou konstrukci, očištění nosné konstrukce, sanaci a případně reprofilaci výztuže, sanaci betonů, zřízení nové konstrukce vozovky, odvodňovacího a izolačního systému mostu, zřízení nových dilatačních závěrů, zábradlí a celkového vybavení mostu. PD (úroveň DSP) a stavební povolení k dispozici. Realizace možná po polovinách za provozu (ale pouze do určité doby; poté už bude muset být řešeno při uzavírce celého mostu). </t>
        </r>
      </text>
    </comment>
    <comment ref="B42" authorId="1">
      <text>
        <r>
          <rPr>
            <sz val="8"/>
            <rFont val="Tahoma"/>
            <family val="0"/>
          </rPr>
          <t>Uvažováno o realizaci investiční akce, pokud dojde k výraznému zhoršení stavu mostu. V současnosti ověřována lokalizace mostu z hlediska řešení krizových situací.</t>
        </r>
      </text>
    </comment>
    <comment ref="B43" authorId="1">
      <text>
        <r>
          <rPr>
            <sz val="8"/>
            <rFont val="Tahoma"/>
            <family val="0"/>
          </rPr>
          <t>Uvažováno o realizaci investiční akce při realizaci protipovodňových opatření na toku Polečnice. Neuvažuje se však o obnově lávky ve stávajícím profilu. V současnosti je hledána optimální varianta řešení a konkretizována výše nákladů.</t>
        </r>
      </text>
    </comment>
    <comment ref="B47" authorId="1">
      <text>
        <r>
          <rPr>
            <sz val="8"/>
            <rFont val="Tahoma"/>
            <family val="0"/>
          </rPr>
          <t>V současnosti se vyhotovuje tento dokument, který obsahuje výčet opěrných zdí na území města, které vyžadují obnovu.</t>
        </r>
      </text>
    </comment>
    <comment ref="B48" authorId="1">
      <text>
        <r>
          <rPr>
            <sz val="8"/>
            <rFont val="Tahoma"/>
            <family val="0"/>
          </rPr>
          <t>Postupná oprava kamenné masivní opěrné stěny - nosný prvek, jedna z hlavních místních komunikací potřebných pro zajištění dopravně funkční obslužnosti města. Uvažuje se realizovat opravy etapovitě. V současnosti zhotovuje pan Pejchal studii.</t>
        </r>
      </text>
    </comment>
    <comment ref="B53" authorId="1">
      <text>
        <r>
          <rPr>
            <sz val="8"/>
            <rFont val="Tahoma"/>
            <family val="0"/>
          </rPr>
          <t>V současnosti se vyhotovuje tento dokument, který obsahuje výčet veškerých stožárů veřejného osvěltení na území města, které vyžadují obnovu.</t>
        </r>
      </text>
    </comment>
    <comment ref="B61" authorId="1">
      <text>
        <r>
          <rPr>
            <sz val="8"/>
            <rFont val="Tahoma"/>
            <family val="0"/>
          </rPr>
          <t>Řeší přestavbu kompletního technického zázemí hřbitova v rozsahu: oprava střešního pláště nad střední částí objektu (smuteční síň), nahrazení stávající technologie chlazení, úpravy nájezdové rampy pro vozíčkáře, nová energetika (samostatné vytápění objektu) , nové rozvody elektroinstalací, vody a kanalizace, zřízení nového vjezdu a parkovacího místa pro vozidla pohřební služby, nové hygienické zázemí pro veřejnost.</t>
        </r>
      </text>
    </comment>
    <comment ref="B63" authorId="1">
      <text>
        <r>
          <rPr>
            <sz val="8"/>
            <rFont val="Tahoma"/>
            <family val="0"/>
          </rPr>
          <t>Kompletní rekonstrukce objektu bytového domu Nad nemocnicí č.p. 431, v rámci které budou provedeny tyto práce: výměna původních dřevěných oken vč. vyzdívání balkónových dveří a MIVek, zateplení fasády, zateplení střešního pláště, centrální zdroj vytápění pro všechny byty, plynová kotelna vč. přípojky. Nutno zpřesnit zadání využití objektu !!!</t>
        </r>
      </text>
    </comment>
    <comment ref="B65" authorId="1">
      <text>
        <r>
          <rPr>
            <sz val="8"/>
            <rFont val="Tahoma"/>
            <family val="0"/>
          </rPr>
          <t>Obnova městského majetku, bytového domu v Lipové ulici č.p. 161. Jedná se o výměnu původních dřevěných oken vč. vyzdívání balkónových dveří a MIVek (odhad ceny zpracovávala správcovská společnost Triumfa).</t>
        </r>
      </text>
    </comment>
    <comment ref="B69" authorId="1">
      <text>
        <r>
          <rPr>
            <sz val="8"/>
            <rFont val="Tahoma"/>
            <family val="0"/>
          </rPr>
          <t>Předmětem záměru je výměna střešní krytiny a zateplení střešního pláště oprava střechy objektu dílny Služeb města.</t>
        </r>
      </text>
    </comment>
    <comment ref="B70" authorId="1">
      <text>
        <r>
          <rPr>
            <sz val="8"/>
            <rFont val="Tahoma"/>
            <family val="0"/>
          </rPr>
          <t>Předmětem záměru je výměna střešní krytiny a zateplení střešního pláště garáže Služeb města.</t>
        </r>
      </text>
    </comment>
    <comment ref="B71" authorId="1">
      <text>
        <r>
          <rPr>
            <sz val="8"/>
            <rFont val="Tahoma"/>
            <family val="0"/>
          </rPr>
          <t>Předmětem záměru je výměna střešní krytiny a zateplení střešního plášťě  administrativní budovy Služeb města.</t>
        </r>
      </text>
    </comment>
    <comment ref="B72" authorId="1">
      <text>
        <r>
          <rPr>
            <sz val="8"/>
            <rFont val="Tahoma"/>
            <family val="0"/>
          </rPr>
          <t>Předmětem záměru je zateplení fasády administrativní budovy objektu Služeb města.</t>
        </r>
      </text>
    </comment>
    <comment ref="B73" authorId="1">
      <text>
        <r>
          <rPr>
            <sz val="8"/>
            <rFont val="Tahoma"/>
            <family val="0"/>
          </rPr>
          <t>Projektový záměr obnáší stavební úpravy toalet v budově radnice č.p. 1 na nám. Svornosti. Uvažuje se o opravě místnosti toalet vč. všech rozvodů (EI, vody a odpadů), obnově zádlažby vč. obkladů a změně dispozic.</t>
        </r>
      </text>
    </comment>
    <comment ref="B74" authorId="1">
      <text>
        <r>
          <rPr>
            <sz val="8"/>
            <rFont val="Tahoma"/>
            <family val="0"/>
          </rPr>
          <t>Kompletní rekonstrukce IS v budově č.p. 1. Rozsah a průběh rekonstrukce bude podléhat zpísněným podmínkám, neboť se jedná o významnou kulturní památku. Současně by mělo dojít k rekonstrukci rozvodů el. energie a změně systému vytápění.</t>
        </r>
      </text>
    </comment>
    <comment ref="B75" authorId="1">
      <text>
        <r>
          <rPr>
            <sz val="8"/>
            <rFont val="Tahoma"/>
            <family val="0"/>
          </rPr>
          <t>Jedná se o rozšíření kapacity městského hřbitova, rozšíření urnového háje.</t>
        </r>
      </text>
    </comment>
    <comment ref="B76" authorId="1">
      <text>
        <r>
          <rPr>
            <sz val="8"/>
            <rFont val="Tahoma"/>
            <family val="0"/>
          </rPr>
          <t xml:space="preserve">Revitalizace atraktivní lokality v bezprostředním okolí města - nad Fialkovou ulicí, jejíž potenciál není v současnosti využíván. Revitalizovaná plocha počítá se sadovými úpravami, vybudování minigolfu, mobiliáře a VO. </t>
        </r>
      </text>
    </comment>
    <comment ref="B80" authorId="1">
      <text>
        <r>
          <rPr>
            <sz val="8"/>
            <rFont val="Tahoma"/>
            <family val="0"/>
          </rPr>
          <t>Záměrem projektového námětu je rekonstrukce bytového domu Latrán č.p.20 za účelem vybudování pěti bytových jednotek určených k pronájmu.</t>
        </r>
      </text>
    </comment>
    <comment ref="B91" authorId="1">
      <text>
        <r>
          <rPr>
            <sz val="8"/>
            <rFont val="Tahoma"/>
            <family val="0"/>
          </rPr>
          <t>Při povodních v roce 2002 byl most u pivovaru, který spojoval ulici U Poráků s Pivovarskou ulicí, zničen. Městu byl Státním fondem hmotných rezerv zapůjčen provizorní most. Doba zápůjčky uplyne k říjnu 2014. Město Český Krumlov vybralo v roce 2007 dodavatele na stavbu otočného mostu, z pěti uchazečů se vítězem výběrového řízení stala pražská společnost JHP.</t>
        </r>
      </text>
    </comment>
    <comment ref="B92" authorId="1">
      <text>
        <r>
          <rPr>
            <sz val="8"/>
            <rFont val="Tahoma"/>
            <family val="0"/>
          </rPr>
          <t>Výstavba v lokalitě bývalých kasáren (nezávisle na realizátorovi akce) je závislá na posílení kanalizačního sběrače a vybudování zdravotně-technické vybavenosti města. Nejde jen o samotnou lokalitu ve Vyšném, ale i o napojení na zbývající městskou síť. Bude nutné posílit kanalizační vedení i v navazující lokalitě, tedy z Vyšného až ke Trojici. U Trojice by měl být postaven nový vírový separátor.</t>
        </r>
      </text>
    </comment>
    <comment ref="B93" authorId="1">
      <text>
        <r>
          <rPr>
            <sz val="8"/>
            <rFont val="Tahoma"/>
            <family val="0"/>
          </rPr>
          <t>Případné rozhodnutí o zahájení prací (zejména projekčních) je závislé na rozhodnutí vlastníka stávající ČOV ohledně plateb za využívání její technologické části.</t>
        </r>
      </text>
    </comment>
    <comment ref="B54" authorId="1">
      <text>
        <r>
          <rPr>
            <sz val="8"/>
            <rFont val="Tahoma"/>
            <family val="0"/>
          </rPr>
          <t>V lokalitě Rasovna, v městské části Vyšný, se zvyšuje obydlenost a to především rodinami s malými dětmi. Záměrem projektu je vybudovat osvětlení v dané lokalitě</t>
        </r>
      </text>
    </comment>
    <comment ref="B60" authorId="0">
      <text>
        <r>
          <rPr>
            <b/>
            <sz val="8"/>
            <rFont val="Tahoma"/>
            <family val="0"/>
          </rPr>
          <t>our05:</t>
        </r>
        <r>
          <rPr>
            <sz val="8"/>
            <rFont val="Tahoma"/>
            <family val="0"/>
          </rPr>
          <t xml:space="preserve">
Jedná se o vyhotovení Plánu obnovy sídlišť na území města Český Krumlov. Obnova se týká sídlišť Za Nádražím, Plešivec, Mír a Špičák. Obnova bude obnášet stavební úpravy, řešení komunikací a zpevněných ploch (rekonsturkce stávajících parkovacích míst a navýšení jejich počtu), řešení zeleně, mobiliář, osvětlení, dětská hřiště a plochy pro děti a mládež. Navržení obnovy předcházelo vlastní vyhodnocení stávajícího stavu sídlišť pracovníky Městského úřadu a zřizovaných organizací kompetentních za danou oblast. Cílem obnovy by mělo být za co možná nejnižší náklady zrealizovat zhodnocení sídlišť z  funkčního a estetického hlediska. Náklady na úpravy jsou vyčíslené za jednotlivé oblasti a jednotlivá sídliště. Realizace obnovy je plánována na rok 2014 a její rozsah bude upřesněn při tvorbě rozpočtu na rok 2014.</t>
        </r>
      </text>
    </comment>
    <comment ref="B12" authorId="0">
      <text>
        <r>
          <rPr>
            <b/>
            <sz val="9"/>
            <rFont val="Tahoma"/>
            <family val="0"/>
          </rPr>
          <t>our05:</t>
        </r>
        <r>
          <rPr>
            <sz val="9"/>
            <rFont val="Tahoma"/>
            <family val="0"/>
          </rPr>
          <t xml:space="preserve">
Vybudování nového přechodu pro chodce přes komunikaci I/39 od autobusové zastávky k objektům Gymnázia Český Krumlov, plaveckého bazénu a fotbalového stadionu. Jedná se o zřízení nového přechodu k veřejným objektům pro zajištění zvýšené bezpečnosti chodců, zejména dětí a mládeže.</t>
        </r>
      </text>
    </comment>
    <comment ref="B13" authorId="0">
      <text>
        <r>
          <rPr>
            <b/>
            <sz val="9"/>
            <rFont val="Tahoma"/>
            <family val="0"/>
          </rPr>
          <t>our05:</t>
        </r>
        <r>
          <rPr>
            <sz val="9"/>
            <rFont val="Tahoma"/>
            <family val="0"/>
          </rPr>
          <t xml:space="preserve">
Vybudování chybějících chodníků v místě určeném projektantem od křížení ul. Křížová s ul. Přídolská po křížení ul. Křížová s ul. Pod Hrází</t>
        </r>
      </text>
    </comment>
    <comment ref="B31" authorId="1">
      <text>
        <r>
          <rPr>
            <sz val="8"/>
            <rFont val="Tahoma"/>
            <family val="0"/>
          </rPr>
          <t>Záměrem je rekonstrukce komunikace v ulici Vyšehradská vč. rekonstrukce inženýrských sítí a výměny stávajícího osvětlení. K realizaci dojde v případě, že bude možno realizovat celou investiční akci (zajištění fin. prostředků na rekonstrukci MK a IS) a bude upřesněno využití okolí této ulice.</t>
        </r>
      </text>
    </comment>
    <comment ref="B33" authorId="0">
      <text>
        <r>
          <rPr>
            <b/>
            <sz val="9"/>
            <rFont val="Tahoma"/>
            <family val="0"/>
          </rPr>
          <t>our05:</t>
        </r>
        <r>
          <rPr>
            <sz val="9"/>
            <rFont val="Tahoma"/>
            <family val="0"/>
          </rPr>
          <t xml:space="preserve">
Jedná se o řešení dešťové kanalizace, která by podchycovala dešťové vody z ulice Vyšenská, vedla by Třídou Míru a ústila by na Špičáku do Polečnice. Kanalizace je navržena v profilu DN 300-400 v délce 1.054 m. Cena z projektové dokumentace za dešťovou kanalizaci činí 11.1 mil. Kč bez DPH. Navržené technické řešení je jednoúčelové a případné podchycování dalších dešťových vod v inkriminovaném prostoru by výdaje na realizaci ještě navyšovalo.</t>
        </r>
      </text>
    </comment>
    <comment ref="B34" authorId="0">
      <text>
        <r>
          <rPr>
            <b/>
            <sz val="9"/>
            <rFont val="Tahoma"/>
            <family val="0"/>
          </rPr>
          <t>our05:</t>
        </r>
        <r>
          <rPr>
            <sz val="9"/>
            <rFont val="Tahoma"/>
            <family val="0"/>
          </rPr>
          <t xml:space="preserve">
V lokalitě Rasovna, v městské části Vyšný, se zvyšuje obydlenost a to především rodinami s malými dětmi. Záměrem projektu je vybudovat chodník, nebo stezku pro pěší od vlakového nádraží po křižovatku Vyšný - Nový Dvůr a učinit tak frekventovanou místní komunikaci v cestu bezpečnou pro pěší a další účastníky provozu na komunikaci. Nutno vyhotovit PD a rozpočet</t>
        </r>
      </text>
    </comment>
    <comment ref="B66" authorId="0">
      <text>
        <r>
          <rPr>
            <b/>
            <sz val="9"/>
            <rFont val="Tahoma"/>
            <family val="0"/>
          </rPr>
          <t>our05:</t>
        </r>
        <r>
          <rPr>
            <sz val="9"/>
            <rFont val="Tahoma"/>
            <family val="0"/>
          </rPr>
          <t xml:space="preserve">
Záměrem je oprava a odvodnění opěrných zdí nacházejících se na levé části od druhé a třetí terasy od domku E. Schieleho.</t>
        </r>
      </text>
    </comment>
    <comment ref="B67" authorId="0">
      <text>
        <r>
          <rPr>
            <b/>
            <sz val="9"/>
            <rFont val="Tahoma"/>
            <family val="0"/>
          </rPr>
          <t>our05:</t>
        </r>
        <r>
          <rPr>
            <sz val="9"/>
            <rFont val="Tahoma"/>
            <family val="0"/>
          </rPr>
          <t xml:space="preserve">
Záměrem je rehabilitace a obnova všech dřevěných konstrukčních prvků pavilonu vč. nátěru a oprava střešní krytiny.</t>
        </r>
      </text>
    </comment>
    <comment ref="B68" authorId="0">
      <text>
        <r>
          <rPr>
            <b/>
            <sz val="9"/>
            <rFont val="Tahoma"/>
            <family val="0"/>
          </rPr>
          <t>our05:</t>
        </r>
        <r>
          <rPr>
            <sz val="9"/>
            <rFont val="Tahoma"/>
            <family val="0"/>
          </rPr>
          <t xml:space="preserve">
Záměrem III.etapy je provedení nátěrů další části dřevěných konstrukcí lávky a oprava doplnění kamenných částí podpěr.</t>
        </r>
      </text>
    </comment>
  </commentList>
</comments>
</file>

<file path=xl/comments3.xml><?xml version="1.0" encoding="utf-8"?>
<comments xmlns="http://schemas.openxmlformats.org/spreadsheetml/2006/main">
  <authors>
    <author>--</author>
    <author>our05</author>
  </authors>
  <commentList>
    <comment ref="B7" authorId="0">
      <text>
        <r>
          <rPr>
            <sz val="8"/>
            <rFont val="Tahoma"/>
            <family val="0"/>
          </rPr>
          <t>Digitalizací kina se rozumí nahrazení klasického filmového projektoru novým digitálním projektorem. Nedílnou součástí digitálního kina je i server, který přehrává digitální data a dodává do projektoru signál ve vysokém rozlišení. Jednotlivé komponenty i celý systém musí splňovat  standard DCI, což je soubor technických charakteristik, který stanovuje standardy pro kvalitu promítání, ale také postupy, které je nutné dodržet, aby se zaručila bezpečnost způsobů přenosu. Českokrumlovské kino je vybaveno také technologií pro 3D promítání.</t>
        </r>
      </text>
    </comment>
    <comment ref="B8" authorId="0">
      <text>
        <r>
          <rPr>
            <sz val="8"/>
            <rFont val="Tahoma"/>
            <family val="0"/>
          </rPr>
          <t>V souvislosti s uzavřenou nájemní smlouvou na provoz objektu kina bylo novým nájemcem mj. požadováno zlepšení tepelně technických vlastností objektu. V roce 2013 se realizovala výměna oken, kdy stará původní okna byla vyměněna. Současně byly provedeny drobné práce na vnějších površích.</t>
        </r>
      </text>
    </comment>
    <comment ref="B10" authorId="0">
      <text>
        <r>
          <rPr>
            <sz val="8"/>
            <rFont val="Tahoma"/>
            <family val="0"/>
          </rPr>
          <t>Zpracována PD k ohlášení stavby. Jedná se o kompletní rekonstrukci sociálního zařízení (pánské a dámské WC) pro hosty divadla a divadelní kavárny, které jsou umístěny v suterénu objektu.  V současnosti se konkretizuje záměr, minimalizují rozpočtované náklady a připravuje veřejná zakázka na dodavatele.</t>
        </r>
      </text>
    </comment>
    <comment ref="B14" authorId="0">
      <text>
        <r>
          <rPr>
            <sz val="8"/>
            <rFont val="Tahoma"/>
            <family val="0"/>
          </rPr>
          <t>ČKRF ve spolupráci s galerií Egon Schiele Art Centrum dokončuje obnovu bývalého ateliéru E. Schieleho za účelem změnit ho v místo, kde si lidé mohou pobyt slavného umělce připomenout. Jsou zde k dispozici kopie jeho nábytku i reprodukce kreseb a olejomaleb, které v Krumlově vznikly, nebo k nim Schiele v tomto městě načerpal inspiraci. Přes zimu bude domek sloužit jako ateliér pro talentované umělce.</t>
        </r>
      </text>
    </comment>
    <comment ref="B47" authorId="0">
      <text>
        <r>
          <rPr>
            <sz val="8"/>
            <rFont val="Tahoma"/>
            <family val="0"/>
          </rPr>
          <t>Záměrem projektu je zrekonstruovat objekt Prelatury, především rozvod elektroinstalace v celém objektu, kde se nachází i Městská knihovna. Nutné vyhotovit rozpočet projektu, vyhotovit studii optimalizace využití objektu a realizaci obnovy posuzovat s ohledem na využití dalších městských subjektů.</t>
        </r>
      </text>
    </comment>
    <comment ref="B48" authorId="0">
      <text>
        <r>
          <rPr>
            <sz val="8"/>
            <rFont val="Tahoma"/>
            <family val="0"/>
          </rPr>
          <t>Havarijní stav objektu. V roce 2009 bylo provedeno provizorní zaplachtování propadlé a děravé střechy s výhledem opravy do 1 roku !!!</t>
        </r>
      </text>
    </comment>
    <comment ref="B49" authorId="0">
      <text>
        <r>
          <rPr>
            <sz val="8"/>
            <rFont val="Tahoma"/>
            <family val="0"/>
          </rPr>
          <t>Nový nájemce musí dopřesnit plánované využití části objektu nazvané jako denní bar a s tímto ohledem je možné zadat požadavek na projekci dané akce</t>
        </r>
      </text>
    </comment>
    <comment ref="B31" authorId="1">
      <text>
        <r>
          <rPr>
            <b/>
            <sz val="9"/>
            <rFont val="Tahoma"/>
            <family val="0"/>
          </rPr>
          <t>our05:</t>
        </r>
        <r>
          <rPr>
            <sz val="9"/>
            <rFont val="Tahoma"/>
            <family val="0"/>
          </rPr>
          <t xml:space="preserve">
Projekt je realizován jako pilotní projekt, podpořen z prostředků MMR. Záměrem je vyhotovit strategii jako rozhodujícího dokumentu, podle kterého se bude Český Krumlov řídit jako turistická destinace. Strategie bude definovat organizační strukturu, zodpovědnost, kompetence, financování a směřování destinace. </t>
        </r>
      </text>
    </comment>
  </commentList>
</comments>
</file>

<file path=xl/comments4.xml><?xml version="1.0" encoding="utf-8"?>
<comments xmlns="http://schemas.openxmlformats.org/spreadsheetml/2006/main">
  <authors>
    <author>our05</author>
    <author>--</author>
  </authors>
  <commentList>
    <comment ref="B22" authorId="0">
      <text>
        <r>
          <rPr>
            <b/>
            <sz val="8"/>
            <rFont val="Tahoma"/>
            <family val="0"/>
          </rPr>
          <t>our05:</t>
        </r>
        <r>
          <rPr>
            <sz val="8"/>
            <rFont val="Tahoma"/>
            <family val="0"/>
          </rPr>
          <t xml:space="preserve">
objekt č.p. 279</t>
        </r>
      </text>
    </comment>
    <comment ref="B7" authorId="1">
      <text>
        <r>
          <rPr>
            <sz val="8"/>
            <rFont val="Tahoma"/>
            <family val="0"/>
          </rPr>
          <t>Cílem projektu, na něhož byla získána dotace v rámci III. výzvy Regionálního operačního programu NUTS II Jihozápad, je zlepšení kvality, efektivity a podmínek výuky v rámci procesu vzdělávání. Věcným záměr projektu představuje vytvoření prostor a zajištění vhodných doprovodných prostředků pro vzdělávání odpovídající současným standardům EU a ČR prostřednictvím rekonstrukcí stávajících sportovišť a pořízením vybavení školy.</t>
        </r>
      </text>
    </comment>
    <comment ref="B8" authorId="1">
      <text>
        <r>
          <rPr>
            <sz val="8"/>
            <rFont val="Tahoma"/>
            <family val="0"/>
          </rPr>
          <t>V r. 2012 byla provedena výměna části oken (jižní část) na náklady školy. V návaznosti na školou financovanou výměnu části oken v objektu školy, bude provedena výměna dožilých a nefunkčních oken v pavilonu II. stupně. Dojde ke snížení výdajů na vytápění objektu a zvýšení komfortu ve třídách (možnost ventilace).</t>
        </r>
      </text>
    </comment>
    <comment ref="B13" authorId="1">
      <text>
        <r>
          <rPr>
            <sz val="8"/>
            <rFont val="Tahoma"/>
            <family val="0"/>
          </rPr>
          <t>Oprava poslední části sedlové střechy objektu školy. Záměrem je provézt kompletní výměnu střešních tašek včetně všech klempířských konstrukcí. Nová střešní krytina bude z tašek bobrovek v přírodním režném provedení bez dalších povrchových úprav. Zatímco na výměnu klempířských prvků, jež jsou na objektu viditelné, budou použity pozinkované plechy, zaatikové části, které se z vnějších pohledů na budovu vůbec neuplatňují, budou vzhledem k údržbě a životnosti oplechovány hliníkovým plechem. Prvky dřevěného krovu, jež je na několika místech degradován nejdříve hnitím, následně trouchnivěním, budou vyměněny, v případě potřeby chemicky ošetřeny.</t>
        </r>
      </text>
    </comment>
    <comment ref="B11" authorId="1">
      <text>
        <r>
          <rPr>
            <sz val="8"/>
            <rFont val="Tahoma"/>
            <family val="0"/>
          </rPr>
          <t>Jedná se o realizaci energeticky úsporných opatření (výměna oken s vyzdívkou) části objektu ZŠ Za Nádražím.</t>
        </r>
      </text>
    </comment>
    <comment ref="B14" authorId="1">
      <text>
        <r>
          <rPr>
            <sz val="8"/>
            <rFont val="Tahoma"/>
            <family val="0"/>
          </rPr>
          <t xml:space="preserve">Rekonstrukce obnáší odstranění havarijního stavu střechy nad prostorem tělocvičny ZŠ TGM včetně menší střechy nad nářaďovnou. Střecha je původní s občasnými výspravami. Jedná se o objekt, který je nemovitou kulturní památkou mimo MPR a MPZ. </t>
        </r>
      </text>
    </comment>
    <comment ref="B16" authorId="1">
      <text>
        <r>
          <rPr>
            <sz val="8"/>
            <rFont val="Tahoma"/>
            <family val="0"/>
          </rPr>
          <t xml:space="preserve">V současné době je objekt školy vytápěn z kotelny na pozemku parc.č. st. 915/3 v k.ú. Český Krumlov. Tato kotelna vytápěla spolu s objektem školy i další objekty. Dle současného vlastníka mají vzniknout samostatné kotelny pro školu a objekty č.p. 44, 53 a 266. Záměr řeší samostatné vytápění a přípravu TUV v objektu školy vybudováním kotelny v přízemí objektu školy. </t>
        </r>
      </text>
    </comment>
    <comment ref="B24" authorId="1">
      <text>
        <r>
          <rPr>
            <sz val="8"/>
            <rFont val="Tahoma"/>
            <family val="0"/>
          </rPr>
          <t>Výtah je dožilý, značně poruchový. Nutná revize celkového stavu a na jejím základě rozhodnutí o výměně části nebo celého výtahu vč. elektroinstalace.</t>
        </r>
      </text>
    </comment>
    <comment ref="B26" authorId="1">
      <text>
        <r>
          <rPr>
            <sz val="8"/>
            <rFont val="Tahoma"/>
            <family val="0"/>
          </rPr>
          <t>V r. 2011 byla provedena výměna oken v jihovýchodní části MŠ. V této etapě se vymění okna v jihozápadní části objektu MŠ.</t>
        </r>
      </text>
    </comment>
    <comment ref="B31" authorId="1">
      <text>
        <r>
          <rPr>
            <sz val="8"/>
            <rFont val="Tahoma"/>
            <family val="0"/>
          </rPr>
          <t>Výdaje na výměnu oken v mateřské školce v souvislosti se zlepšením jejich tepelně izolačních vlastností, výměnou dojde k úspoře výdajů na vytápění.</t>
        </r>
      </text>
    </comment>
    <comment ref="B12" authorId="0">
      <text>
        <r>
          <rPr>
            <b/>
            <sz val="9"/>
            <rFont val="Tahoma"/>
            <family val="0"/>
          </rPr>
          <t>our05:</t>
        </r>
        <r>
          <rPr>
            <sz val="9"/>
            <rFont val="Tahoma"/>
            <family val="0"/>
          </rPr>
          <t xml:space="preserve">
Navrženo realizovat větrací komínky ve výši cca 60 tis. Kč a střešní vtoky na ZŠ, objektu nad tělocvičnou, ve výši cca 100 tis. Kč z běžného rozpočtu</t>
        </r>
      </text>
    </comment>
  </commentList>
</comments>
</file>

<file path=xl/comments5.xml><?xml version="1.0" encoding="utf-8"?>
<comments xmlns="http://schemas.openxmlformats.org/spreadsheetml/2006/main">
  <authors>
    <author>--</author>
    <author>our05</author>
  </authors>
  <commentList>
    <comment ref="B9" authorId="0">
      <text>
        <r>
          <rPr>
            <sz val="8"/>
            <rFont val="Tahoma"/>
            <family val="0"/>
          </rPr>
          <t>Objekt je NKP, jedná se o havarijní stav. Pokud se bude uvažovat o realizaci dalších invetsic, je nezbytné uvažovat i o změně způsobu vytápění. Nutné  vyhotovit rozpočet akce vč. návrhu etapizace realizace. Dotace z MKČR jsou poměrně nízké, nutné zrealizovat obnovu se zachováním památkové hodnoty objektu, dotace z OPŽP na tuto akci jsou nevhodné, neb vyžadují zároveň i zateplení obvodového pláště, což je nemyslitelné z hlediska OPP.</t>
        </r>
      </text>
    </comment>
    <comment ref="B10" authorId="0">
      <text>
        <r>
          <rPr>
            <sz val="8"/>
            <rFont val="Tahoma"/>
            <family val="0"/>
          </rPr>
          <t>Uvažováno jako součást komplexního řešení sportovního areálu v prostoru stávajícího školního dvora s využitím pro potřeby školy a veřejnosti městské části Špičák.</t>
        </r>
      </text>
    </comment>
    <comment ref="B11" authorId="0">
      <text>
        <r>
          <rPr>
            <sz val="8"/>
            <rFont val="Tahoma"/>
            <family val="0"/>
          </rPr>
          <t>Vzhledem k tomu, že objekt je NKP, nelze provést efektivní opatření pro zlepšení energetické situace objektu.</t>
        </r>
      </text>
    </comment>
    <comment ref="B12" authorId="0">
      <text>
        <r>
          <rPr>
            <sz val="8"/>
            <rFont val="Tahoma"/>
            <family val="0"/>
          </rPr>
          <t>Uvažováno jako součást komplexního řešení sportovního areálu v prostoru stávajícího školního dvora s využitím pro potřeby školy a veřejnosti městské části Špičák.</t>
        </r>
      </text>
    </comment>
    <comment ref="B13" authorId="0">
      <text>
        <r>
          <rPr>
            <sz val="8"/>
            <rFont val="Tahoma"/>
            <family val="0"/>
          </rPr>
          <t>Je prioritní akcí; mělo by navazovat na výměnu oken v podstatné části objektu.</t>
        </r>
      </text>
    </comment>
    <comment ref="B14" authorId="0">
      <text>
        <r>
          <rPr>
            <sz val="8"/>
            <rFont val="Tahoma"/>
            <family val="0"/>
          </rPr>
          <t>Část rozvodů v havarijním stavu, nutno zvážit realizaci na úkor výměny oken nebo jiných nutných investic.</t>
        </r>
      </text>
    </comment>
    <comment ref="B15" authorId="0">
      <text>
        <r>
          <rPr>
            <sz val="8"/>
            <rFont val="Tahoma"/>
            <family val="0"/>
          </rPr>
          <t>Nezbytná investice, pokud se bude uvažovat o realizaci dalších invetsic např. do změny způsobu vytápění. Navazuje na již proběhlé etapy výměny oken. Technický stav oken objektu se nachází v havarijním stavu (např. tělocvična, chodby, ředitelna a další objekty školy).</t>
        </r>
      </text>
    </comment>
    <comment ref="B18" authorId="0">
      <text>
        <r>
          <rPr>
            <sz val="8"/>
            <rFont val="Tahoma"/>
            <family val="0"/>
          </rPr>
          <t>Podle rozpočtu z PD pokryje navrhovaná částka v rozpočtu provedení výměny rozvodů teplé a studené vody (z důvodu zarůstání průřezu stávajícího potrubí usazeninami), výměnu vodovodních baterií, výměnu odpadního potrubí, výměnu obkladů a výměnu výlevek a umyvadel v obou pavilonech ZŠ</t>
        </r>
      </text>
    </comment>
    <comment ref="B35" authorId="0">
      <text>
        <r>
          <rPr>
            <sz val="8"/>
            <rFont val="Tahoma"/>
            <family val="0"/>
          </rPr>
          <t>Lze realizovat ve stejném provedení jako u nástavby objektu.</t>
        </r>
      </text>
    </comment>
    <comment ref="B39" authorId="0">
      <text>
        <r>
          <rPr>
            <sz val="8"/>
            <rFont val="Tahoma"/>
            <family val="0"/>
          </rPr>
          <t>V návaznosti na dříve realizovanou výměnu oken v jihovýchodní stěně objektu bude dokončena výměna všech zbývajících oken a dveří. Dojde ke snížení výdajů na vytápění objektu.</t>
        </r>
      </text>
    </comment>
    <comment ref="B48" authorId="0">
      <text>
        <r>
          <rPr>
            <sz val="8"/>
            <rFont val="Tahoma"/>
            <family val="0"/>
          </rPr>
          <t>Bude zvažováno při řešení kapacity MŠ</t>
        </r>
      </text>
    </comment>
    <comment ref="B51" authorId="0">
      <text>
        <r>
          <rPr>
            <sz val="8"/>
            <rFont val="Tahoma"/>
            <family val="0"/>
          </rPr>
          <t xml:space="preserve">V r. 2012 posouzení změny topného média. V objektu MŠ není prostor pro vybudování vlastní kotelny. Navržená řešení jsou směrována pouze ke zvýšení pohody uživatelů, nikoliv k optimalizaci vytápění (zateplení podlah vložením topných rohoží a výměna podlahové krytiny). V souvislosti s blízkostí objektu DPS Za Soudem, kde se nachází plynová kotelna, je uvažováno o doplnění kotle pro objekt MŠ a vybudování nových rozvodů tepla v objektu MŠ.
</t>
        </r>
      </text>
    </comment>
    <comment ref="B53" authorId="0">
      <text>
        <r>
          <rPr>
            <sz val="8"/>
            <rFont val="Tahoma"/>
            <family val="0"/>
          </rPr>
          <t>Není prioritní akcí; dosáhne se tím výrazného zlepšení prostředí pro výuku a vyučující. Podmíněno realizací změny topného média.</t>
        </r>
      </text>
    </comment>
    <comment ref="B62" authorId="0">
      <text>
        <r>
          <rPr>
            <sz val="8"/>
            <rFont val="Tahoma"/>
            <family val="0"/>
          </rPr>
          <t>Odstřižení od CZT, bude realizováno v návaznosti na energetickou koncepci objektů ve vlastnictví města.</t>
        </r>
      </text>
    </comment>
    <comment ref="B25" authorId="1">
      <text>
        <r>
          <rPr>
            <b/>
            <sz val="9"/>
            <rFont val="Tahoma"/>
            <family val="0"/>
          </rPr>
          <t>our05:</t>
        </r>
        <r>
          <rPr>
            <sz val="9"/>
            <rFont val="Tahoma"/>
            <family val="0"/>
          </rPr>
          <t xml:space="preserve">
Vybavení šaten skříňkami, v současnosti jsou zde nevyhovující klece.</t>
        </r>
      </text>
    </comment>
    <comment ref="B20" authorId="1">
      <text>
        <r>
          <rPr>
            <b/>
            <sz val="9"/>
            <rFont val="Tahoma"/>
            <family val="0"/>
          </rPr>
          <t>our05:</t>
        </r>
        <r>
          <rPr>
            <sz val="9"/>
            <rFont val="Tahoma"/>
            <family val="0"/>
          </rPr>
          <t xml:space="preserve">
Stávající lina mají praskliny, které jsou popsané v závadách z kontroly hygieny.</t>
        </r>
      </text>
    </comment>
    <comment ref="B22" authorId="1">
      <text>
        <r>
          <rPr>
            <b/>
            <sz val="9"/>
            <rFont val="Tahoma"/>
            <family val="0"/>
          </rPr>
          <t>our05:</t>
        </r>
        <r>
          <rPr>
            <sz val="9"/>
            <rFont val="Tahoma"/>
            <family val="0"/>
          </rPr>
          <t xml:space="preserve">
Na havarijní stav upozorňujeme několik let. V letošním roce zde došlo na přístupu k 1. stupni k úraz s hospitalizací v nemocnici.</t>
        </r>
      </text>
    </comment>
    <comment ref="B23" authorId="1">
      <text>
        <r>
          <rPr>
            <b/>
            <sz val="9"/>
            <rFont val="Tahoma"/>
            <family val="0"/>
          </rPr>
          <t>our05:</t>
        </r>
        <r>
          <rPr>
            <sz val="9"/>
            <rFont val="Tahoma"/>
            <family val="0"/>
          </rPr>
          <t xml:space="preserve">
Nutnost opravy konzultována s odborem investic. V kovových trubkách vznikají trhliny. Oprava je prozatímně řešena objímkami.</t>
        </r>
      </text>
    </comment>
    <comment ref="B30" authorId="0">
      <text>
        <r>
          <rPr>
            <sz val="8"/>
            <rFont val="Tahoma"/>
            <family val="0"/>
          </rPr>
          <t>Není prioritní akcí; bude možno provést v návaznosti na vybudování nové kotelny. Výrazně by se zefektivnil provoz celého objektu.</t>
        </r>
      </text>
    </comment>
    <comment ref="B38" authorId="1">
      <text>
        <r>
          <rPr>
            <b/>
            <sz val="9"/>
            <rFont val="Tahoma"/>
            <family val="0"/>
          </rPr>
          <t>our05:</t>
        </r>
        <r>
          <rPr>
            <sz val="9"/>
            <rFont val="Tahoma"/>
            <family val="0"/>
          </rPr>
          <t xml:space="preserve">
Objekt je rozdělen na dvě části - v první je kotelna na plyn, v druhé části jsou akumulátory, jejichž technický stav je nevyhovující. Místo pořízení nových akumulátorů navrhujeme přechod na plynové vytápění v celém objektu za pomocí realizace rozvodů.</t>
        </r>
      </text>
    </comment>
  </commentList>
</comments>
</file>

<file path=xl/comments6.xml><?xml version="1.0" encoding="utf-8"?>
<comments xmlns="http://schemas.openxmlformats.org/spreadsheetml/2006/main">
  <authors>
    <author>--</author>
  </authors>
  <commentList>
    <comment ref="B9" authorId="0">
      <text>
        <r>
          <rPr>
            <sz val="8"/>
            <rFont val="Tahoma"/>
            <family val="0"/>
          </rPr>
          <t>Jedná se o výměnu dřevěné prosklené stěny s jednoduchým zasklením za nové stěny z plastových profilů, osazených izolačními dvojskly na jednom ze tří objektů bytového komplexu (rozhodnutí o rozsahu bude provedeno na základě zpracovaného rozpočtu). Po konzultaci s arch. Lábusem realizovat co nejlevnější variantu.</t>
        </r>
      </text>
    </comment>
    <comment ref="B15" authorId="0">
      <text>
        <r>
          <rPr>
            <sz val="8"/>
            <rFont val="Tahoma"/>
            <family val="0"/>
          </rPr>
          <t xml:space="preserve">Jedná se o provedení hydroizolace a drenáže na severozápadní části objektu. </t>
        </r>
      </text>
    </comment>
    <comment ref="B26" authorId="0">
      <text>
        <r>
          <rPr>
            <sz val="8"/>
            <rFont val="Tahoma"/>
            <family val="0"/>
          </rPr>
          <t>Jedna z hlavních priorit komplexu DPS Vyšehrad</t>
        </r>
      </text>
    </comment>
    <comment ref="B27" authorId="0">
      <text>
        <r>
          <rPr>
            <sz val="8"/>
            <rFont val="Tahoma"/>
            <family val="0"/>
          </rPr>
          <t>Jedna z hlavních priorit komplexu DPS a MŠ Za Soudem</t>
        </r>
      </text>
    </comment>
    <comment ref="B29" authorId="0">
      <text>
        <r>
          <rPr>
            <sz val="8"/>
            <rFont val="Tahoma"/>
            <family val="0"/>
          </rPr>
          <t>Rekonstrukce rozvodů el. energie v celém objektu je výrazným zásahem do chodu objektu. Případná realizace musí být úzce koordinována s dalšími případnými rekonstrukcemi.</t>
        </r>
      </text>
    </comment>
    <comment ref="B30" authorId="0">
      <text>
        <r>
          <rPr>
            <sz val="8"/>
            <rFont val="Tahoma"/>
            <family val="0"/>
          </rPr>
          <t>Není konkretizováno, priorita bude přiřazena po konkretizaci nákladů a rozsahu stavebních úprav</t>
        </r>
      </text>
    </comment>
    <comment ref="B34" authorId="0">
      <text>
        <r>
          <rPr>
            <sz val="8"/>
            <rFont val="Tahoma"/>
            <family val="0"/>
          </rPr>
          <t xml:space="preserve">Památkově chráněná historická budova s číslem poznávacím 114 se nachází v lokalitě Nádražního předměstí (Špičák), v ochranném pásmu Městské památkové rezervace Český Krumlov. Potřeba rekonstrukce vychází ze zajištění základních prostorových, technických a organizačních podmínek pro práci v objektu v současnosti působících subjektů, které vyvíjejí činnosti v oblasti sociálních služeb, zdravotnictví, formálního i neformálního vzdělávání, poradenství, prevence a podpory mládeže a dětí se specifickými problémy. Záměrem je generální rekonstrukce elektroinstalace, rekonstrukce rozvodů vody s doporučením přechodu na centrální TUV, změna topného média - vybudování vlastní plynové kotelny, rekonstrukce rozvodů ústředního vytápění vč. topných těles a regulací, zřízení EZS (elektronická záchranná služba) a EPS (elektronický požární systém), využití půdních prostor, vnitřní vybavení a interiérové úpravy. Nutno vyhotovit studii využitelnosti a PD, aktualizovat výši nákladů.           </t>
        </r>
      </text>
    </comment>
    <comment ref="B24" authorId="0">
      <text>
        <r>
          <rPr>
            <sz val="8"/>
            <rFont val="Tahoma"/>
            <family val="0"/>
          </rPr>
          <t>Realizovat až po vybudování vlastního zdroje vytápění. Po konzultaci s arch. Lábusem realizovat co nejlevnější variantu</t>
        </r>
      </text>
    </comment>
  </commentList>
</comments>
</file>

<file path=xl/comments7.xml><?xml version="1.0" encoding="utf-8"?>
<comments xmlns="http://schemas.openxmlformats.org/spreadsheetml/2006/main">
  <authors>
    <author>our05</author>
  </authors>
  <commentList>
    <comment ref="B8" authorId="0">
      <text>
        <r>
          <rPr>
            <b/>
            <sz val="8"/>
            <rFont val="Tahoma"/>
            <family val="0"/>
          </rPr>
          <t>our05:</t>
        </r>
        <r>
          <rPr>
            <sz val="8"/>
            <rFont val="Tahoma"/>
            <family val="0"/>
          </rPr>
          <t xml:space="preserve">
V návaznosti na dokončení 3. části II. etapy rozšíření skládky TKO na části staré nezabezpečené skládce (v současné době realizovaná 2. část rozšíření skládky bude vzhledem k množství ukládaného odpadu zaplněná v horizontu 2 - 3 let). PD je nutná zpracovat v období 2013, v roce 2014 je nutné zahájit stavební  práce na III. etapě - odhad nákladů 8 - 10 mil. Kč.</t>
        </r>
      </text>
    </comment>
    <comment ref="B15" authorId="0">
      <text>
        <r>
          <rPr>
            <b/>
            <sz val="8"/>
            <rFont val="Tahoma"/>
            <family val="0"/>
          </rPr>
          <t>our05:</t>
        </r>
        <r>
          <rPr>
            <sz val="8"/>
            <rFont val="Tahoma"/>
            <family val="0"/>
          </rPr>
          <t xml:space="preserve">
V rámci tohoto projektu má město Český Krumlov záměr dokončit opravy opěrných zdí jižních teras, vytvořit pěší stezku od městského parku, přes území jižních teras, do Růžové zahrady navazující na terasy ze severu. Součástí pěšího propojení by měly být informační cedule, městský mobiliář, veřejné osvětlení a sadové úpravy. </t>
        </r>
      </text>
    </comment>
    <comment ref="B16" authorId="0">
      <text>
        <r>
          <rPr>
            <b/>
            <sz val="8"/>
            <rFont val="Tahoma"/>
            <family val="0"/>
          </rPr>
          <t>our05:</t>
        </r>
        <r>
          <rPr>
            <sz val="8"/>
            <rFont val="Tahoma"/>
            <family val="0"/>
          </rPr>
          <t xml:space="preserve">
Město podalo v rámci grantové výzvy Jihočeského kraje žádosti o dotace na zpracování projektových dokumentací na tento projekt. Dotace byla získána. Následně, v roce 2014, v případě vypsání grantového programu plánujeme akci zrealizovat. Záměrem projektu regenerace stromořadí Kvítkův Dvůr je zpracování detailního průzkumu zdravotního stavu 15 ks dřevin a návrh sanačních opatření, která dovolí zachovat stávající stromy a zminimalizuje možnost jejich statického selhání a případného ohrožení majetku nebo osob na frekventované komunikaci. V případě odstranění dřevin v havarijním stavu bude alej doplněna o nové jedince. S ohledem na záměr komunikačního propojení Jižních teras a Městského parku a blízkost frekventovaného parkoviště je nutné provést na stromořadí takové zásahy, které podpoří regeneraci stromů a zajistí provozní bezpečnost v jejich okolí. Na základě vyhodnocení zdravotního stavu jednotlivých dřevin budou navrženy patřičné typy a rozsahy ošetření včetně instalace  bezpečnostních vazeb a opatření minimalizujících statické selhání. Za odstraněné jedince bude realizována náhradní výsadba stromů včetně keřového patra, které oddělí parkoviště od plánované komunikace pro pěší.  </t>
        </r>
      </text>
    </comment>
    <comment ref="B32" authorId="0">
      <text>
        <r>
          <rPr>
            <b/>
            <sz val="8"/>
            <rFont val="Tahoma"/>
            <family val="0"/>
          </rPr>
          <t>our05:</t>
        </r>
        <r>
          <rPr>
            <sz val="8"/>
            <rFont val="Tahoma"/>
            <family val="0"/>
          </rPr>
          <t xml:space="preserve">
Záměrem projektu je optimalizace služeb, spojených se sběrem tříděného a směsného komunálního odpadu na území města Český Krumlov. Cílem je zavedení takového systému sběru odpadů v památkově chráněném historickém centru města, který bude brát zřetel na požadavky památkové péče, obyvatel a podnikatelů. Projekt je však zaměřen na zefektivnění stávajícího sběru a svozu třídeného a směsného komunálního odpadu v ostatních městských částech. Doposud však nebylo rozhodnuto o konkrétním systému svozu odpadu.</t>
        </r>
      </text>
    </comment>
    <comment ref="B33" authorId="0">
      <text>
        <r>
          <rPr>
            <b/>
            <sz val="8"/>
            <rFont val="Tahoma"/>
            <family val="0"/>
          </rPr>
          <t>our05:</t>
        </r>
        <r>
          <rPr>
            <sz val="8"/>
            <rFont val="Tahoma"/>
            <family val="0"/>
          </rPr>
          <t xml:space="preserve">
V návaznosti na dokončení 3. části II. etapy rozšíření skládky TKO na části staré nezabezpečené skládce (v současné době realizovaná 2. část rozšíření skládky bude vzhledem k množství ukládaného odpadu zaplněná v horizontu 2 - 3 let). PD je nutná zpracovat v období 2013 až 2014, v roce 2015 je nutné zahájit stavební  práce na III. etapě.</t>
        </r>
      </text>
    </comment>
    <comment ref="B34" authorId="0">
      <text>
        <r>
          <rPr>
            <b/>
            <sz val="8"/>
            <rFont val="Tahoma"/>
            <family val="0"/>
          </rPr>
          <t>our05:</t>
        </r>
        <r>
          <rPr>
            <sz val="8"/>
            <rFont val="Tahoma"/>
            <family val="0"/>
          </rPr>
          <t xml:space="preserve">
Není prioritní akcí. Jedná se o prodloužení separační haly na sběrném dvoře, jehož účelem je zefektivnění a zkvalitnění nakládání s odpady a jejich následné zpracování.</t>
        </r>
      </text>
    </comment>
    <comment ref="B38" authorId="0">
      <text>
        <r>
          <rPr>
            <b/>
            <sz val="8"/>
            <rFont val="Tahoma"/>
            <family val="0"/>
          </rPr>
          <t>our05:</t>
        </r>
        <r>
          <rPr>
            <sz val="8"/>
            <rFont val="Tahoma"/>
            <family val="0"/>
          </rPr>
          <t xml:space="preserve">
Komplexní péče o zeleň na území města, jejímž záměrem je revitalizace, případně výsadba zeleně ve městě a obnova krajinných prvků</t>
        </r>
      </text>
    </comment>
    <comment ref="B39" authorId="0">
      <text>
        <r>
          <rPr>
            <b/>
            <sz val="8"/>
            <rFont val="Tahoma"/>
            <family val="0"/>
          </rPr>
          <t>our05:</t>
        </r>
        <r>
          <rPr>
            <sz val="8"/>
            <rFont val="Tahoma"/>
            <family val="0"/>
          </rPr>
          <t xml:space="preserve">
Zpřístupnění okolí Českého Krumlova široké veřejnosti formou tématických vycházkovýh okruhů, propojení významných cílů cestovního ruchu turistickými cestami šetrnými k životnímu prostředí; stavební úpravy pěších stezek vč. vybudování odpovídající infrastrukturní základny. Příklady cílových bodů: Křížová hora, Ptačí hrádek, Dubík, U pěti rybníků, Rozsyp, Vyšenské kopce atp. Revitalizace vrcholové partie Křížové hory jakožto klíčového bodu MVO vč. zajištění přístupové cesty.</t>
        </r>
      </text>
    </comment>
    <comment ref="B40" authorId="0">
      <text>
        <r>
          <rPr>
            <b/>
            <sz val="8"/>
            <rFont val="Tahoma"/>
            <family val="0"/>
          </rPr>
          <t>our05:</t>
        </r>
        <r>
          <rPr>
            <sz val="8"/>
            <rFont val="Tahoma"/>
            <family val="0"/>
          </rPr>
          <t xml:space="preserve">
Město bylo v roce 2013 úspěšné v podání žádosti o dotaci z GP JčK a získalo dotaci na zpracování projektové dokumentace. V roce 2014 podáme žádost o dotaci do stejného GP JčK na realizaci projektu. Na základě vyhodnocení zdravotního stavu jednotlivých dřevin budou navrženy patřičné typy a rozsahy ošetření včetně instalace  bezpečnostních vazeb a opatření minimalizujících statické selhání. Za odstraněné jedince bude realizována náhradní výsadba stromů včetně keřového patra, které oddělí parkoviště od plánované komunikace pro pěší.   </t>
        </r>
      </text>
    </comment>
    <comment ref="B41" authorId="0">
      <text>
        <r>
          <rPr>
            <b/>
            <sz val="8"/>
            <rFont val="Tahoma"/>
            <family val="0"/>
          </rPr>
          <t>our05:</t>
        </r>
        <r>
          <rPr>
            <sz val="8"/>
            <rFont val="Tahoma"/>
            <family val="0"/>
          </rPr>
          <t xml:space="preserve">
Město podalo v rámci grantové výzvy Jihočeského kraje žádosti o dotace na zpracování projektových dokumentací na tento projekt. Dotace získána nebyla. Město podalo v rámci grantové výzvy Jihočeského kraje žádost o dotaci na zpracování PD - dotace získána nebyla. Město podá žádost o dotaci z OPŽP, v případě získání dotace bude rozhodnuto o dalším postupu. Předmětem záměru jsou sadové úpravy na celé ploše Jelení zahrady. Projekt nezahrnuje mobiliář, VO, cestní systém.</t>
        </r>
      </text>
    </comment>
    <comment ref="B43" authorId="0">
      <text>
        <r>
          <rPr>
            <b/>
            <sz val="8"/>
            <rFont val="Tahoma"/>
            <family val="0"/>
          </rPr>
          <t>our05:</t>
        </r>
        <r>
          <rPr>
            <sz val="8"/>
            <rFont val="Tahoma"/>
            <family val="0"/>
          </rPr>
          <t xml:space="preserve">
Záměrem je obnovit drobnou sakrální architekturu na území města. Pro zahájení přípravy projektu je však nutné zajistit nabytí kapliček do vlastnictví města.</t>
        </r>
      </text>
    </comment>
    <comment ref="B47" authorId="0">
      <text>
        <r>
          <rPr>
            <b/>
            <sz val="8"/>
            <rFont val="Tahoma"/>
            <family val="0"/>
          </rPr>
          <t>our05:</t>
        </r>
        <r>
          <rPr>
            <sz val="8"/>
            <rFont val="Tahoma"/>
            <family val="0"/>
          </rPr>
          <t xml:space="preserve">
Jedná se o výstavbu rozhledny na Dubíku - nad vodárnou městské části Plešivec. Zahájení realizace projektového záměru je odvislé od domluvy se zainteresovanými subjekty (Klub českých turistů, Lesy města Český Krumlov), vypracování projektové dokumentace a zajištění finančních prostředků na jeho přípravu. V současnosti mají Lesy města k dispozici předpokládaný rozpočet akce a studii.</t>
        </r>
      </text>
    </comment>
    <comment ref="B48" authorId="0">
      <text>
        <r>
          <rPr>
            <b/>
            <sz val="8"/>
            <rFont val="Tahoma"/>
            <family val="0"/>
          </rPr>
          <t>our05:</t>
        </r>
        <r>
          <rPr>
            <sz val="8"/>
            <rFont val="Tahoma"/>
            <family val="0"/>
          </rPr>
          <t xml:space="preserve">
Záměrem jsou úpravy stávajících pěších tras na území města na naučné stezky vč. doplnění o mobiliář.</t>
        </r>
      </text>
    </comment>
  </commentList>
</comments>
</file>

<file path=xl/comments8.xml><?xml version="1.0" encoding="utf-8"?>
<comments xmlns="http://schemas.openxmlformats.org/spreadsheetml/2006/main">
  <authors>
    <author>our05</author>
  </authors>
  <commentList>
    <comment ref="B7" authorId="0">
      <text>
        <r>
          <rPr>
            <b/>
            <sz val="8"/>
            <rFont val="Tahoma"/>
            <family val="0"/>
          </rPr>
          <t>our05:</t>
        </r>
        <r>
          <rPr>
            <sz val="8"/>
            <rFont val="Tahoma"/>
            <family val="0"/>
          </rPr>
          <t xml:space="preserve">
Dle investičního záměru se jedná o zázemí zimního stadionu obsahující novou technologii odvlhčení haly (TSH) včetně zateplení stěn a výstavby nové rolbárny vč. nové sněžné jámy (TSR), nových šaten a zázemí. Výstavba rozdělena časově do dvou etap, které budou uceleny tak, aby byly schopné samostatného provozu. V této etapě by mělo dojít k výstavbě nové garáže pro rolbu vč. sněžné jámy, zateplení kompresorovny, vybudování náhradního zdroje užitkové vody, dodávce technologie využití odpad. tepla a rekonstrukce rozvodny a přípojky NN. Součástí záměru je i obnova hygienického zázemí obsluhy.</t>
        </r>
      </text>
    </comment>
    <comment ref="B9" authorId="0">
      <text>
        <r>
          <rPr>
            <b/>
            <sz val="8"/>
            <rFont val="Tahoma"/>
            <family val="0"/>
          </rPr>
          <t>our05:</t>
        </r>
        <r>
          <rPr>
            <sz val="8"/>
            <rFont val="Tahoma"/>
            <family val="0"/>
          </rPr>
          <t xml:space="preserve">
V roce 2005 byl vzhledem k technickému stavu dětských hřišť nevyhovujícímu z hlediska platných bezpečnostních a hygienických norem zpracován společností PRO-SPORT ČK, o. p. s. dokument Koncepce obnovy dětských hřišť (dále pouze "Koncepce"), který je dlouhodobým strategickým dokumentem obnovy dětských hřišť na území města Český Krumlov. Koncepce určuje pro obnovu dětských hřišť konkrétní lokality, kde jednak navrhuje výstavbu hřišť nových, tak i odstraňování nevyhovujících prvků z hřišť již existujících.</t>
        </r>
      </text>
    </comment>
    <comment ref="B14" authorId="0">
      <text>
        <r>
          <rPr>
            <b/>
            <sz val="8"/>
            <rFont val="Tahoma"/>
            <family val="0"/>
          </rPr>
          <t>our05:</t>
        </r>
        <r>
          <rPr>
            <sz val="8"/>
            <rFont val="Tahoma"/>
            <family val="0"/>
          </rPr>
          <t xml:space="preserve">
Jedná se o rekonstrukci víceúčelového hřiště o rozměrech 44 x 22 m na sídlišti Mír. Rekonstrukce zahrnuje zemní práce, odvodnění hřiště, uložení finálního povrchu a vybudování oplocení. Součástí bude i dodávka 2 ks branek na malou kopanou (rozměry 3 x 2 m) s ukotvením a lajnováním dle pravidel sportu. </t>
        </r>
      </text>
    </comment>
    <comment ref="B19" authorId="0">
      <text>
        <r>
          <rPr>
            <b/>
            <sz val="8"/>
            <rFont val="Tahoma"/>
            <family val="0"/>
          </rPr>
          <t>our05:</t>
        </r>
        <r>
          <rPr>
            <sz val="8"/>
            <rFont val="Tahoma"/>
            <family val="0"/>
          </rPr>
          <t xml:space="preserve">
Jedná se o investiční příspěvek města HC Slavoj Český Krumlov na výstavbu technického a provozního zázemí klubu (na pozemcích parc. č. 1648 a 861/2 ).  Výstavba zázemí klubu je plánována v druhém nadzemním podlaží a stavební práce ve spodní stavbě souvisejí se založením stavby. Stavba bude vybudována v souladu s požadavky na protipovodňová opatření (úrovně podlah nad Q100 potoka) po předchozí demolici stávajících provizorních šaten klubu. Zázemí bude vybudováno v rozsahu 10 kabin pro hráče, sanitárních zařízení, kabiny pro rozhodčí, úklidové komory, šatny trenérů a kanceláře. Dobudování prvního nadzemního podlaží bude realizováno v návaznosti na budoucí zajištění finančních prostředků.</t>
        </r>
      </text>
    </comment>
    <comment ref="B30" authorId="0">
      <text>
        <r>
          <rPr>
            <b/>
            <sz val="8"/>
            <rFont val="Tahoma"/>
            <family val="0"/>
          </rPr>
          <t>our05:</t>
        </r>
        <r>
          <rPr>
            <sz val="8"/>
            <rFont val="Tahoma"/>
            <family val="0"/>
          </rPr>
          <t xml:space="preserve">
Realizací by došlo nejen k zefektivnění provozu objektu, ale k ponížení provozních nákladů. Nelze realizovat bez výstavby úpravny vody k vrtu.</t>
        </r>
      </text>
    </comment>
    <comment ref="B36" authorId="0">
      <text>
        <r>
          <rPr>
            <b/>
            <sz val="8"/>
            <rFont val="Tahoma"/>
            <family val="0"/>
          </rPr>
          <t>our05:</t>
        </r>
        <r>
          <rPr>
            <sz val="8"/>
            <rFont val="Tahoma"/>
            <family val="0"/>
          </rPr>
          <t xml:space="preserve">
Navazuje na investiční akci modernizace I.etapy. Zpracována PD, po vyhodnocení VZ na stavební práce a na dodávky bude možno rozhodnout o rozsahu realizovaných stavebních prací a dodávek. V této druhé etapě se uvažuje o opláštění haly, obnovy technologie odvlhčení stadionu, náhradní zdroj užitkové vody pro tvorbu a údržbu ledu a vytvoření odpovídajícího hygienického a provozního technického zázemí pro obsluhu stadionu.</t>
        </r>
      </text>
    </comment>
    <comment ref="B37" authorId="0">
      <text>
        <r>
          <rPr>
            <b/>
            <sz val="8"/>
            <rFont val="Tahoma"/>
            <family val="0"/>
          </rPr>
          <t>our05:</t>
        </r>
        <r>
          <rPr>
            <sz val="8"/>
            <rFont val="Tahoma"/>
            <family val="0"/>
          </rPr>
          <t xml:space="preserve">
Rozšíření infrastruktury související s wellness provozem - přístavba sauny v objektu plaveckého bazénu na parcele č. 1415/1 a 854/1</t>
        </r>
      </text>
    </comment>
    <comment ref="B38" authorId="0">
      <text>
        <r>
          <rPr>
            <b/>
            <sz val="8"/>
            <rFont val="Tahoma"/>
            <family val="0"/>
          </rPr>
          <t>our05:</t>
        </r>
        <r>
          <rPr>
            <sz val="8"/>
            <rFont val="Tahoma"/>
            <family val="0"/>
          </rPr>
          <t xml:space="preserve">
Rozšíření infrastruktury související s wellness provozem - přístavba vířivky v objektu plaveckého bazénu na parcele č. 1415/1 a 854/1</t>
        </r>
      </text>
    </comment>
    <comment ref="B43" authorId="0">
      <text>
        <r>
          <rPr>
            <b/>
            <sz val="8"/>
            <rFont val="Tahoma"/>
            <family val="0"/>
          </rPr>
          <t>our05:</t>
        </r>
        <r>
          <rPr>
            <sz val="8"/>
            <rFont val="Tahoma"/>
            <family val="0"/>
          </rPr>
          <t xml:space="preserve">
Záměrem projektu jsou stavební úpravy povrchu komunikace "staré Dobrkovické cesty" v části katastrálního území města Český Krumlov (jedná se o silnici II/159, od křižovatky se silnicí I/39 po křižovatku se silnicí III/1599). Jedná se o přizpůsobení cesty na sportovně multifunkční komunikaci zahrnující i doprovodnou infrastrukturu. Komunikace je doposud ve vlastnictví JčK. Dle zpracovávané projektové dokumentace "Úprava koryta toku Polečnice" by na náklady Povodí Vltavy mělo v určených km říčních úsecích dojít k realizaci ochranné hrázi a provedení opěrné zídky, dále k úpravě nivelity silnice II/159. Realizace projektu se odvíjí od nalezení shody mezi Jihočeským krajem a městem o převodu nemovitostí a dohodě o technickém stavu převáděných nemovitostí. </t>
        </r>
      </text>
    </comment>
    <comment ref="B44" authorId="0">
      <text>
        <r>
          <rPr>
            <b/>
            <sz val="8"/>
            <rFont val="Tahoma"/>
            <family val="0"/>
          </rPr>
          <t>our05:</t>
        </r>
        <r>
          <rPr>
            <sz val="8"/>
            <rFont val="Tahoma"/>
            <family val="0"/>
          </rPr>
          <t xml:space="preserve">
Záměrem projektu je zlepšit jakost vody v Hornobranském rybníku a upravit danou lokalitu tak, aby mohla být využívána ke krátkodobé rekreaci, zejména pak pro venkovní koupání. Cílem projektu je zlepšit jakost vody v rybníku, vybudovat v lokalitě adekvátní zázemí pro aktivní i pasivní odpočinek, zabezpečit správu a provoz rekreační zóny.  Stavební úpravy projektu vč. vybavení nezbytným mobiliářem ve výši cca 3,8 mil. Kč jdou na vrub Lesů města ČK, PD a provedení hloubkového vrtu  na vrub města ČK.</t>
        </r>
      </text>
    </comment>
    <comment ref="B13" authorId="0">
      <text>
        <r>
          <rPr>
            <b/>
            <sz val="8"/>
            <rFont val="Tahoma"/>
            <family val="0"/>
          </rPr>
          <t>our05:</t>
        </r>
        <r>
          <rPr>
            <sz val="8"/>
            <rFont val="Tahoma"/>
            <family val="0"/>
          </rPr>
          <t xml:space="preserve">
Jedná se o vybudování dohřevu stávající bazénové vody do sprch a využití odpadní bazénové vody pro WC.Realizací této akce dojde k využití vyčištěné bazénové vody ve sprchách a na soc.zařízeních. Tím bude realizována podstatná úspora nákladů - návratnost celé investice je předpokládána 18 měsíců. </t>
        </r>
      </text>
    </comment>
    <comment ref="B31" authorId="0">
      <text>
        <r>
          <rPr>
            <b/>
            <sz val="8"/>
            <rFont val="Tahoma"/>
            <family val="0"/>
          </rPr>
          <t>our05:</t>
        </r>
        <r>
          <rPr>
            <sz val="8"/>
            <rFont val="Tahoma"/>
            <family val="0"/>
          </rPr>
          <t xml:space="preserve">
Náhrada dožilých solárních panelů nulté generace. Investice s velkým potenciálem - návratnost v letech. Umístění solárních panelů na jižní části střechy objektu poskytne významné zefektivnění provozu.</t>
        </r>
      </text>
    </comment>
    <comment ref="B34" authorId="0">
      <text>
        <r>
          <rPr>
            <b/>
            <sz val="9"/>
            <rFont val="Tahoma"/>
            <family val="0"/>
          </rPr>
          <t>our05:</t>
        </r>
        <r>
          <rPr>
            <sz val="9"/>
            <rFont val="Tahoma"/>
            <family val="0"/>
          </rPr>
          <t xml:space="preserve">
Záměrem je instalace systému solárních kolektorů na střechu objektu a napojit je novým oddělený rozvodem na stávající výměníkové vložky ve všech bojlerech.</t>
        </r>
      </text>
    </comment>
  </commentList>
</comments>
</file>

<file path=xl/comments9.xml><?xml version="1.0" encoding="utf-8"?>
<comments xmlns="http://schemas.openxmlformats.org/spreadsheetml/2006/main">
  <authors>
    <author>our05</author>
  </authors>
  <commentList>
    <comment ref="B7" authorId="0">
      <text>
        <r>
          <rPr>
            <b/>
            <sz val="8"/>
            <rFont val="Tahoma"/>
            <family val="0"/>
          </rPr>
          <t>our05:</t>
        </r>
        <r>
          <rPr>
            <sz val="8"/>
            <rFont val="Tahoma"/>
            <family val="0"/>
          </rPr>
          <t xml:space="preserve">
Projekt vytváří podmínky pro zavádění, rozvoj a podporu služeb elektronické veřejné správy (eGovernment) na regionální a místní úrovni veřejné správy, s vysokou mírou využití moderních informačních a komunikačních technologií jako prostředku pro zkvalitnění výkonu činnosti územních orgánů veřejné správy.Finanční prostředky jsou poskytovány ve třech oblastech:
1) Zřízení technologického centra ORP, včetně zajištění povinných služeb (negarantované úložiště dat jako výstupů ze systémů elektronických spisových služeb) 
2) Pořízení elektronické spisové služby ORP a řešení spisové služby obcí ve správním obvodu ORP 
3) Vnitřní integrace úřadu ORP - pořizování a rozšiřování informačních systémů - v procesu realizace, dokončení do 31.3.2013</t>
        </r>
      </text>
    </comment>
    <comment ref="B8" authorId="0">
      <text>
        <r>
          <rPr>
            <b/>
            <sz val="8"/>
            <rFont val="Tahoma"/>
            <family val="0"/>
          </rPr>
          <t>our05:</t>
        </r>
        <r>
          <rPr>
            <sz val="8"/>
            <rFont val="Tahoma"/>
            <family val="0"/>
          </rPr>
          <t xml:space="preserve">
Projekt je zaměřen na realizaci činnosti eGon Centra ORP Český Krumlov při realizaci systému vzdělávání úředníků v používání eGovernmentu. Projekt je součástí zavádění eGovernmentu v krajích a ORP prostřednictvím eGON Center.V rámci projektu ORP Český Krumlov realizuje školení prostřednictvím vlastních školitelů s bezplatným využitím centrálního eLearningového výukového prostředí Institutu pro místní správu Praha pro vlastní úředníky, vlastní zaměstnance, členy zastupitelstva obce s rozšířenou působností a zaměstnance zřizovaných organizací, kteří budou plnit úkoly spojené s jednotlivými prvky eGovernment. Současně zabezpečuje školení úředníků spádových obcí základního typu a úředníků obcí s pověřeným obecním úřadem, členů zastupitelstev těchto obcí a zaměstnanců jimi zřizovaných organizací, kteří jsou z těchto prostředků školeni bezplatně v prostorách MěÚ Č.Krumlov.</t>
        </r>
      </text>
    </comment>
    <comment ref="B10" authorId="0">
      <text>
        <r>
          <rPr>
            <b/>
            <sz val="8"/>
            <rFont val="Tahoma"/>
            <family val="0"/>
          </rPr>
          <t>our05:</t>
        </r>
        <r>
          <rPr>
            <sz val="8"/>
            <rFont val="Tahoma"/>
            <family val="0"/>
          </rPr>
          <t xml:space="preserve">
V souvislosti se změnou legislativy na začátku roku 2012 čelí pracoviště OP silnému náporu občanů. Současné prostory v 1. patře OVV absolutně kapacitně nevyhovují. Je třeba pracoviště přesunout do uvolněného prostoru na odboru OSVZ. Jedná se o náklady spojené se stěhováním fotokabin, rotomatu, vyvolávacího systému a dalšího vybavení. Předpokládáme související stavební náklady.</t>
        </r>
      </text>
    </comment>
    <comment ref="B18" authorId="0">
      <text>
        <r>
          <rPr>
            <b/>
            <sz val="8"/>
            <rFont val="Tahoma"/>
            <family val="0"/>
          </rPr>
          <t>our05:</t>
        </r>
        <r>
          <rPr>
            <sz val="8"/>
            <rFont val="Tahoma"/>
            <family val="0"/>
          </rPr>
          <t xml:space="preserve">
Digitální technická mapa města (DTMM) je mapa vytvořená s podrobností pro měřítko 1:500, která vypovídá o skutečném tvaru povrchu a poloze technických objektů (povrchové znaky inženýrských sítí, stavební technické objkety, rozhraní komunikací atd.). DTMM je vytvářena na základě smlouvy o spolupráci uzavíranou mezi městem a správci inženýrských sítí (správci IS) tak, že uvedené subjekty se finančně spolupodílejí na prvotním pořízení DTMM, resp. na geodetickém zaměření ÚMPS (podle počtu mapových listů, o které má daný subjekt zájem – např. město, E.ON, Telefónica O2 rovným dílem, menší správci IS jen podle počtu mapových listů). Správci IS dodávají svá data o průběhu inženýrských sítí. Následnou správu DTMM hradí město, stejně tak i údržbu a aktualizaci ÚMPS. Prakticky je tedy na základě výběrového řízení (výběrová komise je složena ze zástupců zúčastněných subjektů a hlasy jednotlivých členů komise odpovídají výši podílů na úhradě geodetických prací) vybrán zhotovitel geodetických prací (dodavatel ÚMPS). Součástí tohoto VŘ může být zároveň i následná správa DTMM, nebo je možné správce DTMM vybrat v samostatném VŘ. V současné době závisí pořízení DTMM na oficiálním vyjádření zájmu/nezájmu správců IS podílet se na jejím pořízení.</t>
        </r>
      </text>
    </comment>
    <comment ref="B19" authorId="0">
      <text>
        <r>
          <rPr>
            <b/>
            <sz val="8"/>
            <rFont val="Tahoma"/>
            <family val="0"/>
          </rPr>
          <t>our05:</t>
        </r>
        <r>
          <rPr>
            <sz val="8"/>
            <rFont val="Tahoma"/>
            <family val="0"/>
          </rPr>
          <t xml:space="preserve">
Záměrem je zateplení obvodového pláště, střešní konstrukce a výměna otvorových výplní objektu Městského úřadu č.p. 439. </t>
        </r>
      </text>
    </comment>
  </commentList>
</comments>
</file>

<file path=xl/sharedStrings.xml><?xml version="1.0" encoding="utf-8"?>
<sst xmlns="http://schemas.openxmlformats.org/spreadsheetml/2006/main" count="1128" uniqueCount="548">
  <si>
    <r>
      <t xml:space="preserve">Záměrem je generální rekonstrukce elektroinstalace, rekonstrukce rozvodů vody s doporučením přechodu na centrální TUV, změna topného média - vybudování vlastní plynové kotelny, rekonstrukce rozvodů ústředního vytápění vč. topných těles a regulací, zřízení EZS (elektronická záchranná služba) a EPS (elektronický požární systém), využití půdních prostor, vnitřní vybavení a interiérové úpravy. </t>
    </r>
    <r>
      <rPr>
        <i/>
        <sz val="9"/>
        <rFont val="Arial CE"/>
        <family val="0"/>
      </rPr>
      <t>PRIORITA 1</t>
    </r>
  </si>
  <si>
    <t>inv.</t>
  </si>
  <si>
    <t>∑</t>
  </si>
  <si>
    <t>CELKEM I. až VII.</t>
  </si>
  <si>
    <t>Autobusové zastávky - 1.etapa</t>
  </si>
  <si>
    <t>dotace</t>
  </si>
  <si>
    <t>4. Mosty a lávky</t>
  </si>
  <si>
    <t>5. Opěrné zdi + sanace skal</t>
  </si>
  <si>
    <t>Revitalizace Městského parku - I. etapa</t>
  </si>
  <si>
    <t>Vysvětlivky, legenda</t>
  </si>
  <si>
    <t>M - SFDI</t>
  </si>
  <si>
    <t>Digitalizace kina</t>
  </si>
  <si>
    <t>III. Školství</t>
  </si>
  <si>
    <t>1. Základní školy</t>
  </si>
  <si>
    <t>Vybavení a rekonstrukce víceúčelového hřiště ZŠ Plešivec</t>
  </si>
  <si>
    <t>M-OPŽP</t>
  </si>
  <si>
    <t>IV. Sociální</t>
  </si>
  <si>
    <t>DPS Vyšehrad - celková rekonstrukce objektu</t>
  </si>
  <si>
    <t>V. Životní prostředí</t>
  </si>
  <si>
    <t>1. Technická ochrana ŽP - odpadové hospodářství</t>
  </si>
  <si>
    <t>2. Odpočinkové plochy, městská zeleň</t>
  </si>
  <si>
    <t>VI. Sport a volný čas</t>
  </si>
  <si>
    <t xml:space="preserve">III. Školství </t>
  </si>
  <si>
    <t>ROP</t>
  </si>
  <si>
    <t>Rekonstrukce parkoviště sídliště Mír</t>
  </si>
  <si>
    <t>PD- reko MK a IS Horní Brána</t>
  </si>
  <si>
    <t>Sběrný dvůr</t>
  </si>
  <si>
    <t xml:space="preserve">2011 - 2014 </t>
  </si>
  <si>
    <t>IOP</t>
  </si>
  <si>
    <t>2. Rozvoj systému soc. služeb</t>
  </si>
  <si>
    <t>2. Rozvoj volnočasových aktivit a sportovní infrastruktury</t>
  </si>
  <si>
    <t>Odstranění bodových závad na MK (lávka u mlýna + lávka přes Plášťák)</t>
  </si>
  <si>
    <t>6. Veřejné osvětlení (VO)</t>
  </si>
  <si>
    <t>Plán obnovy VO (SMČK)</t>
  </si>
  <si>
    <t xml:space="preserve">Plán obnovy opěrných zdí </t>
  </si>
  <si>
    <t>Čistička odpadních vod (ČOV)</t>
  </si>
  <si>
    <t>1. Kulturní zařízení města</t>
  </si>
  <si>
    <t>3. Technická ochrana ŽP - protipovodňová opatření</t>
  </si>
  <si>
    <t>v mil. Kč</t>
  </si>
  <si>
    <t xml:space="preserve">skutečnost 2011 </t>
  </si>
  <si>
    <t xml:space="preserve">rozpočet 2013 </t>
  </si>
  <si>
    <t xml:space="preserve">rozpočet 2014 </t>
  </si>
  <si>
    <t>Priorita 1</t>
  </si>
  <si>
    <t>Priorita 2</t>
  </si>
  <si>
    <t>Priorita 3</t>
  </si>
  <si>
    <t>Dobudování parkovišť v blízkosti historického jádra města - parkoviště u městského parku P3</t>
  </si>
  <si>
    <t xml:space="preserve">Ulice U Stromovky - oprava komunikace </t>
  </si>
  <si>
    <t xml:space="preserve">Lávka v Jelení zahradě - rekonstrukce </t>
  </si>
  <si>
    <t xml:space="preserve">Most na fotbalový stadión (Bailey Bridge) -oprava </t>
  </si>
  <si>
    <t xml:space="preserve">Třída Míru - oprava opěrné zdi Serpentina </t>
  </si>
  <si>
    <t xml:space="preserve">SMČK - dílny - oprava střechy </t>
  </si>
  <si>
    <t>M-
OPŽP</t>
  </si>
  <si>
    <t xml:space="preserve">SMČK - garáže - oprava střechy </t>
  </si>
  <si>
    <t xml:space="preserve">SMČK - administrativní budova - oprava střechy </t>
  </si>
  <si>
    <t xml:space="preserve">SMČK - administrativní budova - zateplení fasády </t>
  </si>
  <si>
    <t xml:space="preserve">Plán obnovy panelových sídlišť </t>
  </si>
  <si>
    <t xml:space="preserve">Radnice - rekonstrukce kanalizace, oprava kuchyňky, podlahy a zasedačky </t>
  </si>
  <si>
    <t xml:space="preserve">Městský hřbitov - přestavba technického zázemí </t>
  </si>
  <si>
    <t xml:space="preserve">Městský hřbitov - rozšíření (urnový háj) </t>
  </si>
  <si>
    <t xml:space="preserve">Revitalizace stráně nad Fialkovou ulicí vč. minigolfu </t>
  </si>
  <si>
    <t>Kasárna Vyšný - demolice nevyužitelných objektů</t>
  </si>
  <si>
    <t>Akce mimořádného významu Akční plán I. Infrastruktura celkem</t>
  </si>
  <si>
    <t>dotace označení D - na akci byl vydán Registrační list akce, či různé formy smlouvy o podmínkách poskytnutí dotace</t>
  </si>
  <si>
    <t>dotace označení M - možnost získání finančních prostředků z dotačních či jiných titulů</t>
  </si>
  <si>
    <t>*  písmo zvýrazněné tučně vychází z Programového prohlášení Rady města</t>
  </si>
  <si>
    <t>ROP - Regionální operační programu NUTS II Jihozápad; OPŽP - Operační program životní prostředí</t>
  </si>
  <si>
    <t xml:space="preserve">Most přes Vltavu pod pivovarem - náhrada za zapůjčenou TMS </t>
  </si>
  <si>
    <r>
      <t>ZTV kasárna Vyšný + celková revitalizace</t>
    </r>
    <r>
      <rPr>
        <b/>
        <sz val="10"/>
        <rFont val="Arial CE"/>
        <family val="0"/>
      </rPr>
      <t xml:space="preserve"> </t>
    </r>
  </si>
  <si>
    <t>MMR - Ministerstvo pro místní rozvoj; MKČR - Ministerstvo kultury České republiky</t>
  </si>
  <si>
    <t xml:space="preserve">celkem 1. </t>
  </si>
  <si>
    <t xml:space="preserve">celkem 2. </t>
  </si>
  <si>
    <t>celkem 3.</t>
  </si>
  <si>
    <t>celkem 4.</t>
  </si>
  <si>
    <t>celkem 5.</t>
  </si>
  <si>
    <t>celkem 6.</t>
  </si>
  <si>
    <t>nutné vyhotovit rozpočet</t>
  </si>
  <si>
    <t xml:space="preserve">Lávka za sportovní halou - oprava nosné konstrukce </t>
  </si>
  <si>
    <t>v závislosti na protipovodňová opatření na Polečnici</t>
  </si>
  <si>
    <t>je zpracováváno SMČK</t>
  </si>
  <si>
    <t>Kino - rekonstrukce VZT</t>
  </si>
  <si>
    <t>IOP - Integrovaný operační program</t>
  </si>
  <si>
    <t>ZŠ T.G.Masaryka - vybudování opěrné zdi</t>
  </si>
  <si>
    <t>ZŠ Plešivec - podlahy ve třídách a kabinetech</t>
  </si>
  <si>
    <t>ZŠ Plešivec - rekonstrukce povrchu před pavilonem
 I. stupně</t>
  </si>
  <si>
    <t>ZŠ Plešivec - šatnové bloky</t>
  </si>
  <si>
    <t>ZŠ Za Nádražím - výměna podlahových krytin</t>
  </si>
  <si>
    <t>ZŠ Za Nádražím -rekonstrukce šaten</t>
  </si>
  <si>
    <t>ZŠ Za Nádražím - výměna lavic</t>
  </si>
  <si>
    <t>ZŠ Za Nádražím - klimatizace učeben VT</t>
  </si>
  <si>
    <t>ZŠ Linecká - rekonstrukce výdejny jídel</t>
  </si>
  <si>
    <t>ZŠ Linecká - výměna radiátorů</t>
  </si>
  <si>
    <t>ZŠ T.G.Masaryka - výstavba vlastní plynové kotelny a regulace a měření</t>
  </si>
  <si>
    <t>2. Mateřské školy</t>
  </si>
  <si>
    <t xml:space="preserve">MŠ Plešivec - oprava střechy </t>
  </si>
  <si>
    <t>MŠ Vyšehrad - přístavba jídelny</t>
  </si>
  <si>
    <t xml:space="preserve">MŠ Plešivec II. - snížení energetické náročnosti </t>
  </si>
  <si>
    <t>MŠ Plešivec II. - výměna podlahových krytin</t>
  </si>
  <si>
    <t>MŠ Plešivec I. - oprava oken v hlavní budově</t>
  </si>
  <si>
    <t>MŠ Za Nádražím - zahradní hrací prvky</t>
  </si>
  <si>
    <t>MŠ Za Nádražím - oprava chodníku u hlavního vchodu</t>
  </si>
  <si>
    <t>MŠ Za Nádražím - oprava terasy, zastřešení</t>
  </si>
  <si>
    <t>MŠ T.G.Masaryka - zahradní hrací prvky</t>
  </si>
  <si>
    <t>MŠ Za Soudem - oprava střechy</t>
  </si>
  <si>
    <t xml:space="preserve">MŠ Za Soudem - zateplení budov </t>
  </si>
  <si>
    <t>3. Ostatní objekty</t>
  </si>
  <si>
    <t>Kostelní 163 - výměna oken</t>
  </si>
  <si>
    <t>Kostelní 163 - rekonstrukce elektroinstalace</t>
  </si>
  <si>
    <t>Kostelní 163 - oprava fasády</t>
  </si>
  <si>
    <t>Vyšehrad 182 - výstavba plynové kotelny</t>
  </si>
  <si>
    <t>MK - Ministerstvo kultury České republiky, GP JčK - Grantový program Krajského úřadu Jihočeského kraje</t>
  </si>
  <si>
    <t>1.Městská zařízení sociálních služeb</t>
  </si>
  <si>
    <t>DPS Vyšehrad - rekonstrukce zateplení a fasád</t>
  </si>
  <si>
    <t>DPS Vyšehrad - výměna oken a dveří</t>
  </si>
  <si>
    <t>DMD - oprava fasády</t>
  </si>
  <si>
    <t>DMD - rekonstrukce elektro</t>
  </si>
  <si>
    <t>Změna systému svozu odpadu</t>
  </si>
  <si>
    <t>Městské vycházkové okruhy a revitalizace Křížové hory vč. kapliček</t>
  </si>
  <si>
    <t>1.Městská sportovní infrastruktura</t>
  </si>
  <si>
    <t>Plavecký stadion - sauna pro veřejnost</t>
  </si>
  <si>
    <t>Plavecký stadion - vířivka pro veřejnost</t>
  </si>
  <si>
    <t>Rekreační chodníky vč. cyklostezky Dobrkovice</t>
  </si>
  <si>
    <t>nutné vyhotovit PD</t>
  </si>
  <si>
    <t>MŠMT - Ministerstvo školství, tělovýchovy a mládeže</t>
  </si>
  <si>
    <t>SFDI - Státní fond dopravní infrastruktury, ROP - Regionální operační program NUTS II Jihozápad</t>
  </si>
  <si>
    <t>1.Posilování efektivnosti veřejné správy a veřejných služeb</t>
  </si>
  <si>
    <t>Technologické centrum ORP Č. Krumlov a rozvoj služeb eGovernmentu v obcích SO ORP ČK</t>
  </si>
  <si>
    <t>Kaplická - budova MěÚ - výměna oken, zateplení fasády</t>
  </si>
  <si>
    <t>VII. Ostatní</t>
  </si>
  <si>
    <t>IOP - Integrovaný operační program, OPŽP - Operační program životní prostředí</t>
  </si>
  <si>
    <t>skutečnost 2011</t>
  </si>
  <si>
    <t>2011- 2014</t>
  </si>
  <si>
    <t xml:space="preserve">Celkem </t>
  </si>
  <si>
    <t>M-JčK</t>
  </si>
  <si>
    <t>SFCK - Státní fond České republiky pro podporu a rozvoj české kinematografie</t>
  </si>
  <si>
    <t>D - JčK</t>
  </si>
  <si>
    <t>MK - Ministerstvo kultury České republiky, JčK - Jihočeský kraj (grantový program Krajského úřadu)</t>
  </si>
  <si>
    <t>dotace bez označení - na akci není znám dotační titul, *  písmo zvýrazněné tučně vychází z 
Programového prohlášení Rady města</t>
  </si>
  <si>
    <t>dotace bez označení - na akci není znám dotační titul</t>
  </si>
  <si>
    <t>OPLZZ - Operační program lidské zdroje a zaměstnanost</t>
  </si>
  <si>
    <t>dotace bez označení - na akci není znám dotační titul, *  písmo zvýrazněné tučně vychází z Programového prohlášení Rady města</t>
  </si>
  <si>
    <t>Rozšíření silnice II/160 v ulici 5. května - projektová dok.</t>
  </si>
  <si>
    <t xml:space="preserve">3. Komunikace a inženýrské sítě </t>
  </si>
  <si>
    <t>Poznámka</t>
  </si>
  <si>
    <t>Celkem</t>
  </si>
  <si>
    <t>Oprava vodovod - ostatní nespecifikované akce - Plán obnovy</t>
  </si>
  <si>
    <t>Investice vodovod - ostatní nespecifikované akce - Plán obnovy</t>
  </si>
  <si>
    <t>Opravy a údržba opěrných zdí</t>
  </si>
  <si>
    <t>MŠ Plešivec I. - výměna oken v přístavbě</t>
  </si>
  <si>
    <t>Bytový dům Lipová 161 - výměna oken s vyzdívkou</t>
  </si>
  <si>
    <t>DPS Vyšehrad - reko proskl. chodby (přední prosklené stěny)</t>
  </si>
  <si>
    <t>Rekonstrukce mostu E. Beneše</t>
  </si>
  <si>
    <t>Oprava komunikací vč. mostů</t>
  </si>
  <si>
    <t>v současnosti hledána optimální varianta řešení a odhadována výše nákladů</t>
  </si>
  <si>
    <t>Radnice - oprava části střechy č.p.1</t>
  </si>
  <si>
    <t>Lávka za hotelem Dvořák</t>
  </si>
  <si>
    <t>celkem  I.1</t>
  </si>
  <si>
    <t>celkem I.2</t>
  </si>
  <si>
    <t>celkem I.3</t>
  </si>
  <si>
    <t>celkem I.4</t>
  </si>
  <si>
    <t>celkem I.5</t>
  </si>
  <si>
    <t>celkem  I.6</t>
  </si>
  <si>
    <t>celkem I.7</t>
  </si>
  <si>
    <t xml:space="preserve">Radnice č.p. 1 - oprava WC </t>
  </si>
  <si>
    <t>Kino - rekonstrukce objektu (okna a dveře)</t>
  </si>
  <si>
    <t>celkem II.1</t>
  </si>
  <si>
    <t>ZŠ Za Nádražím - okna s vyzdívkou (škol. družina)</t>
  </si>
  <si>
    <t>MŠ Plešivec I. - reko výtahu (havárie)</t>
  </si>
  <si>
    <t>ČSAD - zastávka Špičák - rekonstrukce WC</t>
  </si>
  <si>
    <t>MK ul. Nová - rekonstrukce</t>
  </si>
  <si>
    <t>Ulice Potoční - reko komunikace, osvětlení, inž. sítě</t>
  </si>
  <si>
    <t>MK ul. Skalka - rekonstrukce</t>
  </si>
  <si>
    <t>MK ul. Vyšehradská - gener. rekonstrukce vč. inž. sítí</t>
  </si>
  <si>
    <t>Obnova vodohospodářského majetku v lokalitě Domoradice v ČK - retenční opatření</t>
  </si>
  <si>
    <t>Most u lesa Dubík - oprava konstrukce, vozovky, záchytného systému</t>
  </si>
  <si>
    <t>v současnosti se zpracovává</t>
  </si>
  <si>
    <t>Městský hřbitov - provedení odvodnění</t>
  </si>
  <si>
    <t>Prelatura - reko elektroinstalace v celém objektu</t>
  </si>
  <si>
    <t>celkem  III.1</t>
  </si>
  <si>
    <t>celkem  III.2</t>
  </si>
  <si>
    <t>celkem  III.3</t>
  </si>
  <si>
    <t>ZŠ Linecká - nová kotelna</t>
  </si>
  <si>
    <t>ZŠ Linecká - výměna oken</t>
  </si>
  <si>
    <t>ZŠ Plešivec - plynofikace vč. vybudování kotelny</t>
  </si>
  <si>
    <t>ZŠ Plešivec - rekonstrukce ÚT</t>
  </si>
  <si>
    <t>ZŠ T.G.Masaryka - vybudování školního hřiště</t>
  </si>
  <si>
    <t>ZŠ T.G.Masaryka - výměna oken</t>
  </si>
  <si>
    <t>M - JčK</t>
  </si>
  <si>
    <t>MŠ Plešivec II. - plynofikace vč. vybudování kotelny</t>
  </si>
  <si>
    <t>MŠ Vyšehrad - plynofikace vč. vybudování kotelny</t>
  </si>
  <si>
    <t>celkem   IV.1</t>
  </si>
  <si>
    <t>celkem  IV.2</t>
  </si>
  <si>
    <t>DPS Vyšehrad - kotelna</t>
  </si>
  <si>
    <t>DPS Za Soudem - reko kotelny (posílení na MŠ Za Soudem)</t>
  </si>
  <si>
    <t>OPŽP</t>
  </si>
  <si>
    <t>Skládka TKO - oplocení areálu</t>
  </si>
  <si>
    <t>celkem  V.1</t>
  </si>
  <si>
    <t>celkem  V.2</t>
  </si>
  <si>
    <t>celkem  V.3</t>
  </si>
  <si>
    <t>Investiční příspěvek HC Slavoj - šatny</t>
  </si>
  <si>
    <t>Plavecký stadion - regulace složení vody</t>
  </si>
  <si>
    <t>Plavecký stadion - využití bazénové vody pro sprchy a WC</t>
  </si>
  <si>
    <t>celkem  VI.1</t>
  </si>
  <si>
    <t>celkem VI.2</t>
  </si>
  <si>
    <t>Vzdělávání v eGON centru</t>
  </si>
  <si>
    <t>OPLZZ</t>
  </si>
  <si>
    <t>celkem  VII.1</t>
  </si>
  <si>
    <t>Rekonstrukce mostu Na Spojce - z Plánu obnovy VaK</t>
  </si>
  <si>
    <t>Městský hřbitov - parkoviště - rampa pro vozíčkáře</t>
  </si>
  <si>
    <t>Regulační plán - Rybářská</t>
  </si>
  <si>
    <t>Nový územní plán</t>
  </si>
  <si>
    <t>Nákup šaten od volejbalového klubu pro potřeby zimního stadionu</t>
  </si>
  <si>
    <t>Oprava a udržování veřejného osvětlení (vč. aktualizace 
pasportu a energ. auditu VO)</t>
  </si>
  <si>
    <t>Přesun pracoviště OP a pasů do vestibulu MěÚ</t>
  </si>
  <si>
    <t>nein.</t>
  </si>
  <si>
    <t>MŠ Za Soudem - změna topného média</t>
  </si>
  <si>
    <t>3. Komunikace a inženýrské sítě - zásobník Akčního plánu</t>
  </si>
  <si>
    <t>4. Mosty a lávky - zásobník Akčního plánu</t>
  </si>
  <si>
    <t>5. Opěrné zdi + sanace skal - zásobník Akčního plánu</t>
  </si>
  <si>
    <t>6. Veřejné osvětlení (VO) - zásobník Akčního plánu</t>
  </si>
  <si>
    <t>1. Kulturní zařízení města - zásobník Akčního plánu</t>
  </si>
  <si>
    <t>1. Základní školy - zásobník Akčního plánu</t>
  </si>
  <si>
    <t>2. Mateřské školy - zásobník Akčního plánu</t>
  </si>
  <si>
    <t>3. Ostatní objekty - zásobník Akčního plánu</t>
  </si>
  <si>
    <t>1.Městská zařízení sociálních služeb - zásobník Akčního plánu</t>
  </si>
  <si>
    <t>2. Rozvoj systému soc. služeb - zásobník Akčního plánu</t>
  </si>
  <si>
    <t>1. Technická ochrana ŽP - odpadové hospodářství - zásobník Akčního plánu</t>
  </si>
  <si>
    <t>2. Odpočinkové plochy, městská zeleň - zásobník Akčního plánu</t>
  </si>
  <si>
    <t>3. Technická ochrana ŽP - protipovodňová opatření - zásobník Akčního plánu</t>
  </si>
  <si>
    <t>Posílení vzájemné provázanosti atraktivit III. meandru 
řeky Vltavy v ČK - úpravy jižních teras II. etapa, komunikace od mostu E. Beneše ke vstupu do městského parku, revitalizace Růžové zahrady</t>
  </si>
  <si>
    <t>1.Městská sportovní infrastruktura - zásobník Akčního plánu</t>
  </si>
  <si>
    <t>2. Rozvoj volnočasových aktivit a sportovní infrastruktury - zásobník Akčního plánu</t>
  </si>
  <si>
    <t>1.Posilování efektivnosti veřejné správy a veřejných služeb - zásobník Akčního plánu</t>
  </si>
  <si>
    <t>ZÁSOBNÍK AKČNÍHO PLÁNU</t>
  </si>
  <si>
    <t>Nové Dobrkovice - PD na akci inv. příspěvky majitelům domů - Plán obnovy</t>
  </si>
  <si>
    <t>Špičák 114 - drenáž části objektu</t>
  </si>
  <si>
    <t>Strategie řízení turistické destinace Český Krumlov pro budoucí období</t>
  </si>
  <si>
    <t>Naučná stezka zaměřená na technické památky na území města Český Krumlov</t>
  </si>
  <si>
    <t>ZŠ T.G. Masaryka - rekonstrukce střechy (nad tělocvičnou)</t>
  </si>
  <si>
    <t>Oprava komunikací po záplavách 2012</t>
  </si>
  <si>
    <t>JčK</t>
  </si>
  <si>
    <t>Rekonstrukce domu Široká 78/79 - II.etapa (vybudování 8 nových bytů)</t>
  </si>
  <si>
    <t>Modernizace areálu Chvalšinská 242 (Parkoviště zájezdových autobusů) - Posílení možností parkování (zbudování kapacitního parkingu s víceúčelovým režimem parkování)</t>
  </si>
  <si>
    <t>MMR</t>
  </si>
  <si>
    <t>Rekonstrukce bytového domu (NKP) Latrán 20 - fin.etapa, 5 bytů</t>
  </si>
  <si>
    <t>Komplexní rekonstrukce domu Plešivec 343 (býv.Schieleho ateliér) vč.vybavení</t>
  </si>
  <si>
    <t>Cíl 3</t>
  </si>
  <si>
    <t>MŠ Vyšehrad - oprava střechy</t>
  </si>
  <si>
    <t>MKČR</t>
  </si>
  <si>
    <t>Opravy sportovního zařízení (bazén, zimní stadion)</t>
  </si>
  <si>
    <t>Výměna svítidel Fialková</t>
  </si>
  <si>
    <t>ZŠ T.G.Masaryka - oprava sedlové střechy</t>
  </si>
  <si>
    <t>Aktualizace RÚRÚ</t>
  </si>
  <si>
    <t>SFCK</t>
  </si>
  <si>
    <t>MŠ Plešivec II. - výměna oken s vyzdívkou</t>
  </si>
  <si>
    <t>Územní plán - změny</t>
  </si>
  <si>
    <t>MŠ Plešivec I. - rozšíření kapacity</t>
  </si>
  <si>
    <t>ZŠ Plešivec - výměna oken (s vyzdívkou) a zateplení</t>
  </si>
  <si>
    <t>Rekonstrukce zázemí FK Slavoj - výměna oken a dveří</t>
  </si>
  <si>
    <t xml:space="preserve">Obnova zábradlí v ul. 5.května </t>
  </si>
  <si>
    <t>Kasárna Vyšný - PD ZTV</t>
  </si>
  <si>
    <t>Rekonstrukce hřiště na sídl. Mír</t>
  </si>
  <si>
    <t>MVČR</t>
  </si>
  <si>
    <t>Reko vodovodu na lávce u pivovaru</t>
  </si>
  <si>
    <t>I. Infrastruktura - CELKEM</t>
  </si>
  <si>
    <t>Městské divadlo - reko soc. zařízení</t>
  </si>
  <si>
    <t>Management plan pro historické centrum města Č. Krumlov</t>
  </si>
  <si>
    <t>V. Životní prostředí - CELKEM</t>
  </si>
  <si>
    <t>Obnova drobné sakrální architektury - kapličky podél Křížové hory, podél staré Kájovské cesty ....</t>
  </si>
  <si>
    <t>nutné zajistit nabytí kapliček do vlastnictví města</t>
  </si>
  <si>
    <t>Oprava chodníku Pod Kamenem</t>
  </si>
  <si>
    <t>Radnice - oprava části střechy č.p.24</t>
  </si>
  <si>
    <t>Stavební úpravy jižních teras - oprava opěrné zdi</t>
  </si>
  <si>
    <t>Autobusová zastávka Budějovická</t>
  </si>
  <si>
    <t>M-MKČR</t>
  </si>
  <si>
    <t>Rozšíření skládky TKO - etapa 2b + PD na rozšíření 3 etapa</t>
  </si>
  <si>
    <t xml:space="preserve">Sběrný dvůr - separační hala - prodloužení </t>
  </si>
  <si>
    <t>Péče o zeleň v ČK</t>
  </si>
  <si>
    <t>Péče o zeleň - Revitalizace Jelení zahrady</t>
  </si>
  <si>
    <t>Rozšíření skládky TKO - etapa 3</t>
  </si>
  <si>
    <t>Péče o zeleň v ČK - Regenerace stromořadí památných stromů Kvítkův dvůr a stromořadí u parkoviště u DDM</t>
  </si>
  <si>
    <t>PD na Regeneraci stromořadí památných stromů Kvítkův dvůr a stromořadí u parkoviště u DDM a PD na Revitalizaci Jelení zahrady</t>
  </si>
  <si>
    <t>Ostatní subjekty 2. Odpočinkové plochy, městská zeleň - zásobník Akčního plánu</t>
  </si>
  <si>
    <t>Ostatní subjekty celkem  V.2</t>
  </si>
  <si>
    <t>I.Infrastruktura - město</t>
  </si>
  <si>
    <t>V. Životní prostředí - město</t>
  </si>
  <si>
    <t>Reko vodovodu Nové Domovy a ul. Příkrá - Plán obnovy</t>
  </si>
  <si>
    <t>Reko VO Nové Domovy a ul. Příkrá - Plán obnovy VaK</t>
  </si>
  <si>
    <t>Reko vodovodu Rozsyp - Plán obnovy VaK</t>
  </si>
  <si>
    <t>Reko vodovodu Kasárna - Plán obnovy VaK</t>
  </si>
  <si>
    <t>Reko vodovodu Rybniční - Plán obnovy VaK</t>
  </si>
  <si>
    <t>Reko kanalizace Rybniční - Plán obnovy VaK</t>
  </si>
  <si>
    <t>Reko kanalizace Plešivec u č.p. 288 - Plán obnovy VaK</t>
  </si>
  <si>
    <t>Oprava kanalizace - ostatní nesp. akce - Plán obnovy VaK</t>
  </si>
  <si>
    <t>Investice kanalizace - ostatní nesp. akce - Plán obnovy VaK</t>
  </si>
  <si>
    <t>Reko vodovodu Masná - Plán obnovy VaK</t>
  </si>
  <si>
    <t>Reko kanalizace Masná - Plán obnovy VaK</t>
  </si>
  <si>
    <t>Reko vodovodu Serpentina - Plán obnovy VaK</t>
  </si>
  <si>
    <t>Reko vodovodu Slupenec - Plán obnovy VaK</t>
  </si>
  <si>
    <t>Reko vodovodu Do Vrchu - Plán obnovy VaK</t>
  </si>
  <si>
    <t>Reko kanalizace Do Vrchu - Plán obnovy VaK</t>
  </si>
  <si>
    <t>Reko vodovodu sídliště Plešivec - Plán obnovy VaK</t>
  </si>
  <si>
    <t>Reko vodovodu Pod Vyhlídkou - Plán obnovy VaK</t>
  </si>
  <si>
    <t>Reko kanalizace Pod Vyhlídkou - Plán obnovy VaK</t>
  </si>
  <si>
    <t>Reko vodovodu Na Svahu - Plán obnovy Vak</t>
  </si>
  <si>
    <t>Reko MK Rybniční - Plán obnovy VaK</t>
  </si>
  <si>
    <r>
      <t>Reko MK Nové Domovy a ul. Příkrá -</t>
    </r>
    <r>
      <rPr>
        <sz val="9"/>
        <rFont val="Arial CE"/>
        <family val="0"/>
      </rPr>
      <t>Plán obnovy VaK</t>
    </r>
  </si>
  <si>
    <r>
      <t>Reko MK Pod Vyhlídkou-</t>
    </r>
    <r>
      <rPr>
        <sz val="9"/>
        <rFont val="Arial CE"/>
        <family val="0"/>
      </rPr>
      <t>Plán obnovy VaK</t>
    </r>
  </si>
  <si>
    <t>Reko VO Masná - Plán obnovy VaK</t>
  </si>
  <si>
    <t>Reko VO Pod Vyhlídkou - Plán obnovy VaK</t>
  </si>
  <si>
    <t>Reko vodovodu Na Spojce - Plán obnovy VaK - cena po VŘ</t>
  </si>
  <si>
    <t>Reko kanalizace Stříbrná - Plán obnovy VaK - cena po VŘ</t>
  </si>
  <si>
    <t>Reko kanalizace Nové Domovy a ul. Příkrá - Plán obnovy</t>
  </si>
  <si>
    <t>Reko MK Masná - Plán obnovy VaK - cena po VŘ</t>
  </si>
  <si>
    <t>Reko MK Dělnická - Plán obnovy VaK - cena po VŘ</t>
  </si>
  <si>
    <t>Reko MK Na Spojce - Plán obnovy VaK  - cena po VŘ</t>
  </si>
  <si>
    <t>Reko MK Stříbrná - Plán obnovy VaK - cena po VŘ</t>
  </si>
  <si>
    <t>Reko MK Slunečná - Plán obnovy VaK  - cena po VŘ</t>
  </si>
  <si>
    <t>Reko vodovou Slunečná, Skalní a Dělnická - Plán obnovy VaK - cena po VŘ</t>
  </si>
  <si>
    <t>Reko vodovodu Stříbrná -Plán obnovy VaK - cena po VŘ</t>
  </si>
  <si>
    <t>Reko kanalizace Na Spojce - Plán obnovy VaK - cena po 
VŘ</t>
  </si>
  <si>
    <t xml:space="preserve">Ulice Na Skalce - reko kanalizace, MK a opěrné zdi </t>
  </si>
  <si>
    <t xml:space="preserve">Klášter - Latrán 50 - oprava zahradního altánu </t>
  </si>
  <si>
    <t>SZIF</t>
  </si>
  <si>
    <t>1. Doprava a dopravní infrastruktura</t>
  </si>
  <si>
    <t xml:space="preserve">2. Technická a vodohospodářská infrastruktura </t>
  </si>
  <si>
    <t>7. Bytová výstavba, občanská vybavenost a další infrastruktura</t>
  </si>
  <si>
    <t>Městské subjekty - ČKRF</t>
  </si>
  <si>
    <t xml:space="preserve">Město celkem 1. </t>
  </si>
  <si>
    <t xml:space="preserve">Městské subjekty celkem 1. </t>
  </si>
  <si>
    <t>1. Doprava a dopravní infrastruktura - CELKEM</t>
  </si>
  <si>
    <t>Město celkem 7.</t>
  </si>
  <si>
    <t xml:space="preserve">Městské subjekty - ČKRF </t>
  </si>
  <si>
    <t xml:space="preserve">Městské subjekty celkem 7. </t>
  </si>
  <si>
    <t>7. Bytová výstavba, občanská vybavenost - CELKEM</t>
  </si>
  <si>
    <t xml:space="preserve">skutečnost 2012 </t>
  </si>
  <si>
    <t>I. Infrastruktura - Město</t>
  </si>
  <si>
    <t>I. Infrastruktura - Městské subjekty</t>
  </si>
  <si>
    <t>1. Doprava a dopravní infrastruktura - zásobník Akčního plánu</t>
  </si>
  <si>
    <t>2. Technická a vodohospodářská infrastruktura - zásobník Akčního plánu</t>
  </si>
  <si>
    <t>7. Bytová výstavba, občanská vybavenost a další infrastruktura - zásobník Akčního plánu</t>
  </si>
  <si>
    <t>Městské subjekty - ČKRF - zásobník Akčního plánu</t>
  </si>
  <si>
    <t>Městské subjekty celkem  I.7</t>
  </si>
  <si>
    <t>Plán obnovy VaK</t>
  </si>
  <si>
    <t xml:space="preserve">Ulice Na Skalce - reko kanalizace, MK a opěrné zdi - PD </t>
  </si>
  <si>
    <t>Plán obnovy panelových sídlišť - PD</t>
  </si>
  <si>
    <t>Akce mimořádného rozsahu:</t>
  </si>
  <si>
    <r>
      <t xml:space="preserve">Výdajové priority Akčního plánu - realizace </t>
    </r>
    <r>
      <rPr>
        <b/>
        <sz val="9"/>
        <color indexed="12"/>
        <rFont val="Arial CE"/>
        <family val="0"/>
      </rPr>
      <t>(zejména akce nad 0,5 mil. Kč)</t>
    </r>
  </si>
  <si>
    <t>REALIZACE 2011 - 2014</t>
  </si>
  <si>
    <t>REKAPITULACE</t>
  </si>
  <si>
    <t>Konkretizace dotačního titulu - na akci byl vydán Registrační list akce, či různé formy smlouvy o podmínkách poskytnutí dotace</t>
  </si>
  <si>
    <t>dotace bez označení - na akci není znám dotační titul; *  písmo zvýrazněné tučně vychází z Programového prohlášení Rady města</t>
  </si>
  <si>
    <t>KÚ JčK - Krajský úřad Jihočeského kraje, SFDI - Státní fond dopravní infrastruktury</t>
  </si>
  <si>
    <r>
      <t xml:space="preserve">Zásobník Akčního plánu </t>
    </r>
    <r>
      <rPr>
        <b/>
        <sz val="9"/>
        <color indexed="12"/>
        <rFont val="Arial CE"/>
        <family val="0"/>
      </rPr>
      <t>(zejména akce nad 0,5 mil. Kč)</t>
    </r>
  </si>
  <si>
    <t>Priorita</t>
  </si>
  <si>
    <t>ZÁSOBNÍK 2013 - 2015</t>
  </si>
  <si>
    <t>nutno předložit postup další přípravy projektu, najít optimální řešení, navrhnout etapizaci projektu</t>
  </si>
  <si>
    <t xml:space="preserve">lokalizace mostu mostu důležitá při řešení krizových situací - jediné možné propojení centra města s okrajovou částí </t>
  </si>
  <si>
    <r>
      <t xml:space="preserve">Výdajové priority Akčního plánu - realizace a zásobník </t>
    </r>
    <r>
      <rPr>
        <b/>
        <sz val="9"/>
        <color indexed="12"/>
        <rFont val="Arial CE"/>
        <family val="0"/>
      </rPr>
      <t>(zejména akce nad 0,5 mil. Kč)</t>
    </r>
  </si>
  <si>
    <t>II. Kultura a cestovní ruch</t>
  </si>
  <si>
    <t>1. Kulturní zařízení města - CELKEM</t>
  </si>
  <si>
    <t>2. Ostatní</t>
  </si>
  <si>
    <t>3. Cestovní ruch</t>
  </si>
  <si>
    <t xml:space="preserve">celkem 3. </t>
  </si>
  <si>
    <t>II. Kultura a cestovní ruch - Město</t>
  </si>
  <si>
    <t>II. Kultura a cestovní ruch - Městské subjekty</t>
  </si>
  <si>
    <t>II. Kultura a cestovní ruch - CELKEM</t>
  </si>
  <si>
    <t>nutné vyhotovit rozpočet, nutnost vyhotovit studii optimalizace využití objektu a realizaci obnovy posuzovat s ohledem na využití dalších městských objektů</t>
  </si>
  <si>
    <r>
      <t xml:space="preserve">Výdajové priority Akčního plánu - zásobník </t>
    </r>
    <r>
      <rPr>
        <b/>
        <sz val="9"/>
        <color indexed="12"/>
        <rFont val="Arial CE"/>
        <family val="0"/>
      </rPr>
      <t>(zejména akce nad 0,5 mil. Kč)</t>
    </r>
  </si>
  <si>
    <t>nutná studie využitelnosti a PD, aktualizovat výši nákladů</t>
  </si>
  <si>
    <t>Norské fondy</t>
  </si>
  <si>
    <t>2. Odpočinkové plochy, městská zeleň - CELKEM</t>
  </si>
  <si>
    <t>M
 - OPŽP</t>
  </si>
  <si>
    <t>V. Životní prostředí - Město</t>
  </si>
  <si>
    <t>V. Životní prostředí - Městské subjekty</t>
  </si>
  <si>
    <t>VI. Sport a volný čas - CELKEM</t>
  </si>
  <si>
    <r>
      <t xml:space="preserve"> Výdajové priority Akčního plánu - realizace </t>
    </r>
    <r>
      <rPr>
        <b/>
        <sz val="9"/>
        <color indexed="12"/>
        <rFont val="Arial CE"/>
        <family val="0"/>
      </rPr>
      <t>(zejména akce nad 0,5 mil. Kč)</t>
    </r>
  </si>
  <si>
    <t>VII. Ostatní - CELKEM</t>
  </si>
  <si>
    <t>I. Infrastruktura - celkem vč. 
městských subjektů</t>
  </si>
  <si>
    <t>II. Kultura a cestovní ruch - celkem vč. městských subjektů</t>
  </si>
  <si>
    <t>V. Životní prostředí - celkem vč. 
městských subjektů</t>
  </si>
  <si>
    <t>Centrum volnočasových a sociálních služeb -komplexní stavební úpravy objektu Špičák 114 - PD</t>
  </si>
  <si>
    <t xml:space="preserve">Centrum volnočasových a sociálních služeb -komplexní stavební úpravy objektu Špičák 114 </t>
  </si>
  <si>
    <t>Reko kanalizace Slunečná, Skalní a Dělnická - Plán obnovy VaK - cena po VŘ</t>
  </si>
  <si>
    <t>Reko VO Rybniční ulice - Plán obnovy VaK</t>
  </si>
  <si>
    <t>Digitální technická mapa města Č. Krumlov</t>
  </si>
  <si>
    <t xml:space="preserve">Radnice č.p. 1 - oprava oken </t>
  </si>
  <si>
    <t>Muzeum FA Seidel -  Databanka společné historie Šumavy a Bavorského lesa (digitalizace archivu fotografií)")</t>
  </si>
  <si>
    <t>MŠ T.G.Masaryka - zateplení půdy</t>
  </si>
  <si>
    <t>ROP - Regionální operační program NUTS II Jihozápad; OPŽP - Operační program životní prostředí</t>
  </si>
  <si>
    <t>MŠ Za Nádražím - výměna oken, kotelny, topného tělesa</t>
  </si>
  <si>
    <t>Rekonstrukce víceúčelového hřiště na sídl. Mír vč. oplocení</t>
  </si>
  <si>
    <t>Zimní stadion - modernizace II. část</t>
  </si>
  <si>
    <t>Zimní stadion - PD + st. úpravy I.část</t>
  </si>
  <si>
    <t>Výměna zábradlí Tavírna a Plešivec</t>
  </si>
  <si>
    <t>Obnova majetku po povodních 2013</t>
  </si>
  <si>
    <t xml:space="preserve">Konkretizace dotačního titulu - na akci byl vydán Registrační list akce, či různé formy smlouvy o poskytnutí dotace; </t>
  </si>
  <si>
    <t>nutné vyhotovit rozpočet projektu</t>
  </si>
  <si>
    <t>Oprava chodníku a komunikace Na Svahu</t>
  </si>
  <si>
    <t>D - MMR</t>
  </si>
  <si>
    <t>Nové Dobrkovice - vodovod - Plán obnovy</t>
  </si>
  <si>
    <t>Nové Dobrkovice - kanalizace - Plán obnovy</t>
  </si>
  <si>
    <t>Rozšíření silnice II/160 v ulici 5. května - vodovod - Plán obnovy</t>
  </si>
  <si>
    <t>Rozšíření silnice II/160 v ulici 5. května - kanalizace - Plán obnovy</t>
  </si>
  <si>
    <t xml:space="preserve">Vodovodní přípojka hřiště ZŠ Plešivec - Plán obnovy </t>
  </si>
  <si>
    <t>Kanalizační výtlak u ČS Trojice - Plán obnovy</t>
  </si>
  <si>
    <t>Kanalizace Vyšný - Plán obnovy</t>
  </si>
  <si>
    <t>Havarijní odlehčení kanalizace Vyšný - Plán obnovy</t>
  </si>
  <si>
    <t>Rozšíření silnice II/160 v ulici 5. května - projektová dokum.</t>
  </si>
  <si>
    <t>Nové Dobrkovice - opěrné zdi (vč. komunikací)</t>
  </si>
  <si>
    <t>Nové Dobrkovice - VO</t>
  </si>
  <si>
    <t>Obnova majetku po povodních 2013 - komunikace</t>
  </si>
  <si>
    <t>MDČR</t>
  </si>
  <si>
    <t>Provizorní mostek u sportovní haly - povodně 2013</t>
  </si>
  <si>
    <t>pojistné</t>
  </si>
  <si>
    <t>Zástupci města pokračují v jednání s vlastníky a správci dotčených komunikací (ŘSD s.p. a Jihočeským krajem) ohledně nalezení takového řešení, který by co nejvíce přispělo k plynulosti provozu v této části Českého Krumlova.</t>
  </si>
  <si>
    <r>
      <t xml:space="preserve">Legenda: akce vyznačené </t>
    </r>
    <r>
      <rPr>
        <b/>
        <sz val="10"/>
        <rFont val="Arial CE"/>
        <family val="0"/>
      </rPr>
      <t>tučně</t>
    </r>
    <r>
      <rPr>
        <sz val="10"/>
        <rFont val="Arial CE"/>
        <family val="0"/>
      </rPr>
      <t xml:space="preserve"> vychází z </t>
    </r>
    <r>
      <rPr>
        <b/>
        <sz val="10"/>
        <rFont val="Arial CE"/>
        <family val="0"/>
      </rPr>
      <t>Programového prohlášení RM</t>
    </r>
  </si>
  <si>
    <r>
      <t xml:space="preserve">akce vyznačené </t>
    </r>
    <r>
      <rPr>
        <i/>
        <sz val="10"/>
        <rFont val="Arial CE"/>
        <family val="0"/>
      </rPr>
      <t>kurzívou</t>
    </r>
    <r>
      <rPr>
        <sz val="10"/>
        <rFont val="Arial CE"/>
        <family val="0"/>
      </rPr>
      <t xml:space="preserve"> jsou </t>
    </r>
    <r>
      <rPr>
        <i/>
        <sz val="10"/>
        <rFont val="Arial CE"/>
        <family val="0"/>
      </rPr>
      <t>nové projektové náměty</t>
    </r>
  </si>
  <si>
    <t>1*</t>
  </si>
  <si>
    <t>1* akce, na jejichž realizaci v roce 2014 se uvažuje využít úvěr</t>
  </si>
  <si>
    <t>Akce připravena k realizaci. Financování je projedáváno formou sponzorských darů</t>
  </si>
  <si>
    <t>Přechod pro pěší přes silnici č.II/57 pod Nemocnicí v Českém Krumlově</t>
  </si>
  <si>
    <t>M-SFDI, JčK</t>
  </si>
  <si>
    <t>Český Krumlov, přechod pro chodce v ulici Chvalšinská</t>
  </si>
  <si>
    <t>Český Krumlov, chodník v ulici Křížová</t>
  </si>
  <si>
    <t>Autobusové nádraží - reko. parkoviště pro osobní automobily, ČSAD budova rekonstrukce kotelny a výměna oken a dveří</t>
  </si>
  <si>
    <t xml:space="preserve">nutno najít optimální řešení, realizace odvislá od vyhotovení PD a rozpočtu projektu, realizace rok 2014 nebo 2015 </t>
  </si>
  <si>
    <t xml:space="preserve">Stezka pro chodce Tavírna - Objížďková (I.etapa) </t>
  </si>
  <si>
    <t>M-SFDI</t>
  </si>
  <si>
    <t>Další etapu (od Objížďkové ul. po Slupeneckou) budeme realizovat po zajištění fin. prostředků</t>
  </si>
  <si>
    <t>Ulice Vyšenská a Tř. Míru - reko kanalizace - Plán obnovy VaK</t>
  </si>
  <si>
    <t>Vybudování chodníku či stezky pro pěší od vlakového nádraží až po křižovatku Vyšný - Nový Dvůr</t>
  </si>
  <si>
    <t>Nově navržený námět od občanů města</t>
  </si>
  <si>
    <t>M - IROP</t>
  </si>
  <si>
    <t>Navrženo snížení zatížitelnosti mostu, nutné hledat dotační zdroje a doporučována etapizace projektu</t>
  </si>
  <si>
    <t>Došlo k etapizaci projektu, 
I. Etapa navržena k realizaci, další etapy v následujících letech</t>
  </si>
  <si>
    <t>M - MMR</t>
  </si>
  <si>
    <t>V roce 2014 realizovat I. Etapu za cca 2,5 mil. Kč a další etapy v následujcích letech</t>
  </si>
  <si>
    <t>nutná revize PD</t>
  </si>
  <si>
    <t>M- MMR</t>
  </si>
  <si>
    <t>nutno zpřesnit zadání využití objektu, v roce 2014 vyhotovit PD a realizaci v roce 2015</t>
  </si>
  <si>
    <t xml:space="preserve">Bytový dům Nad nemocnicí 431 - rekonstrukce - PD </t>
  </si>
  <si>
    <t>Bytový dům Nad nemocnicí 431 - realizace rekonstrukce</t>
  </si>
  <si>
    <t>Městský hřbitov - cestní systém</t>
  </si>
  <si>
    <t>Nutno vyhotovit PD na revizi cestního systému</t>
  </si>
  <si>
    <t>Jižní terasy - opěrné zdi (na levé části od domku)</t>
  </si>
  <si>
    <t>Rehabilitace a obnova altánu v městském parku</t>
  </si>
  <si>
    <t>Obnova lávky Rechle III.etapa</t>
  </si>
  <si>
    <t>M -
MKČR</t>
  </si>
  <si>
    <t>Na projekty byly podány průzkumy 
zájmu do programu regenerace MPR a MPZ; v případě získání dotace vl. Podíl z rozpočtu města</t>
  </si>
  <si>
    <t>I. Infrastruktura - Město - PRIORITA 1*</t>
  </si>
  <si>
    <t>Město, za přispění financí z MDČR realizuje opravu závěrných zídek, mostovky, aplikuje nový nátěr, výměňuje fošny a příčky. Vedení města bude jednat o dalším prodloužení zapůjčení mostu, případně o jeho odkoupení.</t>
  </si>
  <si>
    <t>ZM schválilo na zářijovém jednání v roce 2013 uzavření Memoranda o porozumění s Institutions for the Future, s. r. o. Další plán přípravy a realizace akce bude nastíněn cca v pol. roku 2014.</t>
  </si>
  <si>
    <t>IROP - Integrovaný Regionální operační programu NUTS II Jihozápad; OPŽP - Operační program životní prostředí</t>
  </si>
  <si>
    <t>Kino - rekonstrukce kotelny</t>
  </si>
  <si>
    <t xml:space="preserve">Městské subjekty celkem 3. </t>
  </si>
  <si>
    <t>Bude řešeno v návaznosti na další 
stav realizace projektu klášterů podpořeného z IOP</t>
  </si>
  <si>
    <t>Nutné posuzovat s ohledem na projekt rekonstrukce 
kotelny</t>
  </si>
  <si>
    <t>ZŠ Plešivec - výměna oken pavilon I. stupně</t>
  </si>
  <si>
    <t>MŠ T.G.Masaryka - výměna oken (2. patro)</t>
  </si>
  <si>
    <t>Není konkretizováno, priorita bude přiřazena po konkretizaci nákladů a rozsahu stavebních úprav</t>
  </si>
  <si>
    <t>DMD - mříže pro 14 oken</t>
  </si>
  <si>
    <t>Nutné z důvodu ochrany majetku a života</t>
  </si>
  <si>
    <t>ZÁSOBNÍK 2014 - 2015</t>
  </si>
  <si>
    <t>I. Sociální - Město</t>
  </si>
  <si>
    <t>I. Sociální - Město - PRIORITA 1*</t>
  </si>
  <si>
    <t>I. Sociální - CELKEM</t>
  </si>
  <si>
    <t>nutné vyhotovit rozpočet akce vč. návrhu etapizace realizace akce</t>
  </si>
  <si>
    <t>ZŠ Plešivec - pavilon I. a II. stupně - reko rozvodů vody</t>
  </si>
  <si>
    <t>ZŠ Plešivec - dokončení výměny oken  + MIV</t>
  </si>
  <si>
    <t>nezbytná investice z hygienických požadavků</t>
  </si>
  <si>
    <t>ZŠ Plešivec - rekonstrukce lapolu školní kuchyně</t>
  </si>
  <si>
    <t>ZŠ Za Nádražím - střešní vtoky nad objektem tělocvičny</t>
  </si>
  <si>
    <t>ZŠ Za Nádražím - modernizace učeben fyziky a biologie</t>
  </si>
  <si>
    <t>M-ROP</t>
  </si>
  <si>
    <t>ZŠ Za Nádražím - změna vytápění, přechod na plynovou kotelnu</t>
  </si>
  <si>
    <t>ZŠ Za Nádražím - rekonstrukce asfaltových chodníků přístupových cest ke škole cca 500m2</t>
  </si>
  <si>
    <t>ZŠ Za Nádražím - oprava střechy pavilonu I. stupně - zatékání</t>
  </si>
  <si>
    <t>ZŠ Za Nádražím - vybavení tříd nábytkem</t>
  </si>
  <si>
    <t>ZŠ Linecká - výměna oken (další etapa - okna směrem do ulice)</t>
  </si>
  <si>
    <t>Návaznost na předchozí etapy výměny 
oken</t>
  </si>
  <si>
    <t>MŠ Vyšehrad - oprava zbývající části střechy</t>
  </si>
  <si>
    <t>MŠ Vyšehrad - zřízení 4 WC</t>
  </si>
  <si>
    <t>Vzhledem k tomu, že se zvýšila kapacita MŠ, je třeba zřídit 4 WC - vyhláška 410/2005 Sb. - výjimka do roku 2015</t>
  </si>
  <si>
    <t>MŠ Plešivec II. - konvektomat (rok pořízení 1979)</t>
  </si>
  <si>
    <t>MŠ Plešivec I. - ROBOT (havarijní stav - rok pořízení 1972)</t>
  </si>
  <si>
    <t>MŠ Plešivec II. - oprava střechy, oprava fasády a zateplení</t>
  </si>
  <si>
    <t>M - OPŽP</t>
  </si>
  <si>
    <t>MŠ Plešivec I. - nové cestičky kolem budovy, nová hrací plocha v zadní části zahrady a oprava asfaltové plochy na zahradě</t>
  </si>
  <si>
    <t>MŠ Za Nádražím - nástavba nové třídy</t>
  </si>
  <si>
    <t>Z důvodu zrušení školky v Přísečné navrhujeme pro uspokojení poptávky rodičů nástavbu nové třídy</t>
  </si>
  <si>
    <t>MŠ Za Nádražím - výměna podlahových krytin a dveří v budově (20 ks)</t>
  </si>
  <si>
    <t>Nutnost zpracovat PD a stavební povolení</t>
  </si>
  <si>
    <t>Nutnost vyměnit okna min. v pravé části budovy směrem do dvora. Stoupající ceny energií a úniky tepla prodražují náklady na topení.</t>
  </si>
  <si>
    <t>ZUŠ Kostelní - osvětlení chodeb, renovace dveří, renovace zábradlí, výmalba chodeb a renovace hlavních dveří do budovy</t>
  </si>
  <si>
    <t>I. Školství - Město</t>
  </si>
  <si>
    <t>I. Školství - Město - PRIORITA 1*</t>
  </si>
  <si>
    <t>V současnosti řešeno majetkoprávní vypořádání 
pozemků a nabytí kapliček do vlastnictví města, případně jiných subjektů. Nutné zpracovat rozpočet</t>
  </si>
  <si>
    <t>Revitalizace a obnova kašen a veřejného prostranství v Roosweltově ulici, U Soudu a v Plešivecké ulici</t>
  </si>
  <si>
    <t>Lesy města</t>
  </si>
  <si>
    <t>ČKRF</t>
  </si>
  <si>
    <t>V případě získání Registračního listu z OPŽP na žádost nutno rozhodnout o dalším postupu</t>
  </si>
  <si>
    <t>Plavecký stadion - využití vrtu na vodu a napojení objektu na úpravnu vody</t>
  </si>
  <si>
    <t>Realizace projektu navržena na rok 2015</t>
  </si>
  <si>
    <t>Plavecký stadion - oprava solárního ohřevu vody</t>
  </si>
  <si>
    <t>Plavecký stadion - výměna svítidel</t>
  </si>
  <si>
    <t>Sportovní hala - změna vytápění z páry na plyn</t>
  </si>
  <si>
    <t>Sportovní hala - solární ohřev vody</t>
  </si>
  <si>
    <t>Zimní a plavecký stadion - výměna svítidel</t>
  </si>
  <si>
    <t>Rekreační zóna Horní Brána (venkovní koupání) - vrt (PD a provedení)</t>
  </si>
  <si>
    <t>I. Sport a volný čas - Město</t>
  </si>
  <si>
    <t>I. Sport a volný čas - Město - PRIORITA 1*</t>
  </si>
  <si>
    <t>I. Sport a volný čas - CELKEM</t>
  </si>
  <si>
    <t>Rotační kartotéka na spisy vozidel ODSH a pro registr řidičských průkazů</t>
  </si>
  <si>
    <t>PRIORITA Č.1*</t>
  </si>
  <si>
    <t>Městský park - zpevňovací plochy pod lavičky</t>
  </si>
  <si>
    <t>PPO zpětné klapky na kanalizaci a stavební úpravy pramenišť - Plán obnovy</t>
  </si>
  <si>
    <t>M- Mze</t>
  </si>
  <si>
    <t xml:space="preserve">Akce k zahájení PD </t>
  </si>
  <si>
    <t>Č.</t>
  </si>
  <si>
    <t>Název akce</t>
  </si>
  <si>
    <t>Odhad  
nákladů PD</t>
  </si>
  <si>
    <t>Odhad 
nákladů realizace</t>
  </si>
  <si>
    <t>Ulice Na Skalce - reko kanalizace, MK a opěrné zdi</t>
  </si>
  <si>
    <t>Lávka za sportovní halou</t>
  </si>
  <si>
    <t>?</t>
  </si>
  <si>
    <t>PRIORITA 1</t>
  </si>
  <si>
    <t xml:space="preserve">Třída Míru - oprava opěrné zdi Serpentina* </t>
  </si>
  <si>
    <t>Městský hřbitov - provedení odvodnění
(Z PLÁNU OBNOVY VAK)</t>
  </si>
  <si>
    <t xml:space="preserve">Bytový dům Nad nemocnicí 431 - kompletní rekonstrukce </t>
  </si>
  <si>
    <t>Radnice č.p.1 - oprava WC</t>
  </si>
  <si>
    <t>PRIORITA 2</t>
  </si>
  <si>
    <t>PRIORITA 3</t>
  </si>
  <si>
    <t>BEZ PRIORITY</t>
  </si>
  <si>
    <t>Centrum volnočasových a sociálních služeb -komplexní stavební úpravy objektu Špičák 114</t>
  </si>
  <si>
    <t xml:space="preserve">CELKEM </t>
  </si>
  <si>
    <r>
      <t xml:space="preserve">Zásobník Akčního plánu 
</t>
    </r>
    <r>
      <rPr>
        <b/>
        <sz val="9"/>
        <color indexed="12"/>
        <rFont val="Arial CE"/>
        <family val="0"/>
      </rPr>
      <t>(zejména akce nad 0,5 mil. Kč)</t>
    </r>
  </si>
  <si>
    <r>
      <t xml:space="preserve">V roce 2014 vyhotovit PD a rozpočet. Realizaci akce 2015 z prostředků Plánu obnovy VaK. </t>
    </r>
    <r>
      <rPr>
        <b/>
        <sz val="9"/>
        <rFont val="Arial CE"/>
        <family val="0"/>
      </rPr>
      <t xml:space="preserve"> </t>
    </r>
    <r>
      <rPr>
        <i/>
        <sz val="9"/>
        <rFont val="Arial CE"/>
        <family val="0"/>
      </rPr>
      <t>PRIORITA 1</t>
    </r>
  </si>
  <si>
    <r>
      <t xml:space="preserve">Nutno vyhotovit PD na revizi cestního systému na městském hřbitově  </t>
    </r>
    <r>
      <rPr>
        <i/>
        <sz val="9"/>
        <rFont val="Arial CE"/>
        <family val="0"/>
      </rPr>
      <t>PRIORITA 1</t>
    </r>
  </si>
  <si>
    <r>
      <t xml:space="preserve">Vzhledem k tomu, že se zvýšila kapacita MŠ, je třeba zřídit 4 ks WC - vyhláška 410/2005 Sb. - výjimka do roku 2015. </t>
    </r>
    <r>
      <rPr>
        <i/>
        <sz val="9"/>
        <rFont val="Arial CE"/>
        <family val="0"/>
      </rPr>
      <t>PRIROTA 1</t>
    </r>
  </si>
  <si>
    <t>Postupná oprava kamenné masivní opěrné stěny - nosný prvek, jedna z hlavních místních komunikací potřebných pro zajištění dopravně funkční obslužnosti města. Uvažuje se realizovat opravy etapovitě z prostředků běžného rozpočtu města. I. etapa čítá cca 3 mil. Kč, další etapy cca 10 mil. Kč. Nutnost vyhotovit PD, v současnosti pouze studie. PRIORITA 1*</t>
  </si>
  <si>
    <r>
      <t xml:space="preserve">Předmětem záměru je oprava komunikace, oprava koryta nad rybníkem a vybudování odpadního koryta pod rybníkem. Obnova vodohospodářského majetku v této lokalitě je plánována s ohledem na budoucí výstavbu rodinných domů v lokalitě Domoradice (město bude povinno zajistit odvedení dešťových vod z plochy výstavby do stávající stokové sítě, je nutné posílit a zvýšit její objem).     </t>
    </r>
    <r>
      <rPr>
        <i/>
        <sz val="9"/>
        <rFont val="Arial CE"/>
        <family val="0"/>
      </rPr>
      <t>PRIORITA 2</t>
    </r>
  </si>
  <si>
    <t>Obnova se týká sídlišť Za Nádražím, Plešivec, Mír a Špičák. Obnova bude obnášet stavební úpravy, řešení komunikací a zpevněných ploch (rekonsturkce stávajících parkovacích míst a navýšení jejich počtu), řešení zeleně, mobiliář, osvětlení, dětská hřiště a plochy pro děti a mládež. Náklady na úpravy jsou vyčíslené za jednotlivé oblasti a jednotlivá sídliště. PRIORITA 1*</t>
  </si>
  <si>
    <t xml:space="preserve">Nevyhovujícím drenážním systémem dochází k nahromadění spodní vody v místě hrobů. OI navrhuje zrealizovat v roce 2014 z prostředků Plánu obnovy VaK odvodnění formou vybudování kanalizace. Po její realizaci vyhodnotit zavedení kanalizace a poté případně vypracovat projektovou dokumentaci. </t>
  </si>
  <si>
    <t>Kompletní rekonstrukce objektu bytového domu Nad nemocnicí č.p. 431, v rámci které budou provedeny tyto práce: výměna původních dřevěných oken vč. vyzdívání balkónových dveří a MIVek, zateplení fasády, zateplení střešního pláště, centrální zdroj vytápění. Nutné vyřešit majetkově s JčK přístup k objektu. PRIORITA 1*</t>
  </si>
  <si>
    <r>
      <t xml:space="preserve">Záměrem projektu je zrekonstruovat objekt Prelatury, především rozvod elektroinstalace v celém objektu, kde se nachází i Městská knihovna. Nutné vyhotovit rozpočet projektu, vyhotovit studii optimalizace využití objektu a realizaci obnovy posuzovat s ohledem na využití dalších městských subjektů. </t>
    </r>
    <r>
      <rPr>
        <i/>
        <sz val="9"/>
        <rFont val="Arial CE"/>
        <family val="0"/>
      </rPr>
      <t>PRIORITA 1</t>
    </r>
  </si>
  <si>
    <t>Po neúspěšném výsledku vyhlášení záměru pronájmu je v současnosti diskutován další postup v dané problematice.</t>
  </si>
  <si>
    <t>VO - Vyšný Rasovna (vybudování VO)</t>
  </si>
  <si>
    <t>Výstavba rozhledny na Dubíku</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</si>
</sst>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0.00;[Red]#,##0.00"/>
    <numFmt numFmtId="167" formatCode="#,##0.000"/>
    <numFmt numFmtId="168" formatCode="0.000"/>
    <numFmt numFmtId="169" formatCode="[$-405]d\.\ mmmm\ yyyy"/>
    <numFmt numFmtId="170" formatCode="#&quot; &quot;?/2"/>
    <numFmt numFmtId="171" formatCode="#,##0\ _K_č"/>
  </numFmts>
  <fonts count="50">
    <font>
      <sz val="10"/>
      <name val="Arial CE"/>
      <family val="0"/>
    </font>
    <font>
      <sz val="11"/>
      <color indexed="8"/>
      <name val="Calibri"/>
      <family val="2"/>
    </font>
    <font>
      <b/>
      <sz val="10"/>
      <name val="Arial CE"/>
      <family val="0"/>
    </font>
    <font>
      <b/>
      <sz val="14"/>
      <name val="Arial CE"/>
      <family val="0"/>
    </font>
    <font>
      <b/>
      <sz val="16"/>
      <name val="Arial CE"/>
      <family val="0"/>
    </font>
    <font>
      <b/>
      <sz val="10"/>
      <name val="Calibri"/>
      <family val="2"/>
    </font>
    <font>
      <b/>
      <i/>
      <sz val="10"/>
      <name val="Arial CE"/>
      <family val="0"/>
    </font>
    <font>
      <sz val="16"/>
      <name val="Arial CE"/>
      <family val="0"/>
    </font>
    <font>
      <b/>
      <sz val="9"/>
      <name val="Arial CE"/>
      <family val="0"/>
    </font>
    <font>
      <sz val="8"/>
      <name val="Arial CE"/>
      <family val="0"/>
    </font>
    <font>
      <sz val="8"/>
      <name val="Tahoma"/>
      <family val="2"/>
    </font>
    <font>
      <b/>
      <sz val="8"/>
      <name val="Tahoma"/>
      <family val="2"/>
    </font>
    <font>
      <sz val="9"/>
      <name val="Arial CE"/>
      <family val="0"/>
    </font>
    <font>
      <sz val="10"/>
      <name val="Arial"/>
      <family val="2"/>
    </font>
    <font>
      <b/>
      <sz val="20"/>
      <name val="Arial CE"/>
      <family val="0"/>
    </font>
    <font>
      <b/>
      <sz val="8"/>
      <name val="Arial CE"/>
      <family val="0"/>
    </font>
    <font>
      <b/>
      <sz val="12"/>
      <name val="Arial CE"/>
      <family val="0"/>
    </font>
    <font>
      <b/>
      <i/>
      <sz val="8"/>
      <name val="Arial CE"/>
      <family val="0"/>
    </font>
    <font>
      <b/>
      <sz val="8"/>
      <name val="Calibri"/>
      <family val="2"/>
    </font>
    <font>
      <b/>
      <sz val="8"/>
      <name val="Arial"/>
      <family val="2"/>
    </font>
    <font>
      <b/>
      <sz val="12"/>
      <color indexed="12"/>
      <name val="Arial CE"/>
      <family val="0"/>
    </font>
    <font>
      <b/>
      <sz val="9"/>
      <color indexed="12"/>
      <name val="Arial CE"/>
      <family val="0"/>
    </font>
    <font>
      <i/>
      <sz val="10"/>
      <name val="Arial CE"/>
      <family val="0"/>
    </font>
    <font>
      <sz val="6"/>
      <name val="Arial CE"/>
      <family val="0"/>
    </font>
    <font>
      <sz val="7"/>
      <name val="Arial CE"/>
      <family val="0"/>
    </font>
    <font>
      <u val="single"/>
      <sz val="10"/>
      <color indexed="12"/>
      <name val="Arial CE"/>
      <family val="0"/>
    </font>
    <font>
      <u val="single"/>
      <sz val="10"/>
      <color indexed="36"/>
      <name val="Arial CE"/>
      <family val="0"/>
    </font>
    <font>
      <b/>
      <sz val="18"/>
      <name val="Arial CE"/>
      <family val="0"/>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0"/>
    </font>
    <font>
      <b/>
      <sz val="9"/>
      <name val="Tahoma"/>
      <family val="0"/>
    </font>
    <font>
      <i/>
      <sz val="10"/>
      <name val="Arial"/>
      <family val="2"/>
    </font>
    <font>
      <b/>
      <sz val="10"/>
      <name val="Arial"/>
      <family val="2"/>
    </font>
    <font>
      <i/>
      <sz val="8"/>
      <name val="Arial CE"/>
      <family val="0"/>
    </font>
    <font>
      <i/>
      <sz val="9"/>
      <name val="Arial CE"/>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37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style="medium"/>
      <top/>
      <bottom/>
    </border>
    <border>
      <left style="hair"/>
      <right style="medium"/>
      <top/>
      <bottom/>
    </border>
    <border>
      <left/>
      <right style="hair"/>
      <top/>
      <bottom/>
    </border>
    <border>
      <left style="hair"/>
      <right style="hair"/>
      <top style="medium"/>
      <bottom style="medium"/>
    </border>
    <border>
      <left/>
      <right style="hair"/>
      <top style="medium"/>
      <bottom style="medium"/>
    </border>
    <border>
      <left style="medium"/>
      <right style="hair"/>
      <top style="medium"/>
      <bottom style="medium"/>
    </border>
    <border>
      <left style="hair"/>
      <right style="medium"/>
      <top style="medium"/>
      <bottom style="medium"/>
    </border>
    <border>
      <left/>
      <right style="medium"/>
      <top style="medium"/>
      <bottom style="medium"/>
    </border>
    <border>
      <left/>
      <right style="hair"/>
      <top style="hair"/>
      <bottom style="hair"/>
    </border>
    <border>
      <left/>
      <right/>
      <top style="hair"/>
      <bottom/>
    </border>
    <border>
      <left/>
      <right style="hair"/>
      <top style="hair"/>
      <bottom/>
    </border>
    <border>
      <left/>
      <right/>
      <top/>
      <bottom style="hair"/>
    </border>
    <border>
      <left style="medium"/>
      <right/>
      <top/>
      <bottom/>
    </border>
    <border>
      <left/>
      <right style="hair"/>
      <top/>
      <bottom style="medium"/>
    </border>
    <border>
      <left/>
      <right style="medium"/>
      <top/>
      <bottom style="medium"/>
    </border>
    <border>
      <left/>
      <right/>
      <top style="medium"/>
      <bottom style="medium"/>
    </border>
    <border>
      <left/>
      <right style="medium"/>
      <top/>
      <bottom style="hair"/>
    </border>
    <border>
      <left/>
      <right/>
      <top style="thin"/>
      <bottom style="thin"/>
    </border>
    <border>
      <left style="medium"/>
      <right style="hair"/>
      <top style="hair"/>
      <bottom style="medium"/>
    </border>
    <border>
      <left/>
      <right style="hair"/>
      <top style="hair"/>
      <bottom style="medium"/>
    </border>
    <border>
      <left style="hair"/>
      <right style="hair"/>
      <top style="hair"/>
      <bottom style="medium"/>
    </border>
    <border>
      <left style="thin"/>
      <right style="thin"/>
      <top style="medium"/>
      <bottom style="medium"/>
    </border>
    <border>
      <left/>
      <right style="thin"/>
      <top/>
      <bottom/>
    </border>
    <border>
      <left/>
      <right style="thin"/>
      <top/>
      <bottom style="hair"/>
    </border>
    <border>
      <left style="medium"/>
      <right style="hair"/>
      <top/>
      <bottom style="hair"/>
    </border>
    <border>
      <left style="hair"/>
      <right style="medium"/>
      <top/>
      <bottom style="hair"/>
    </border>
    <border>
      <left/>
      <right style="hair"/>
      <top/>
      <bottom style="hair"/>
    </border>
    <border>
      <left/>
      <right/>
      <top style="thin"/>
      <bottom/>
    </border>
    <border>
      <left/>
      <right style="medium"/>
      <top style="hair"/>
      <bottom style="medium"/>
    </border>
    <border>
      <left style="medium"/>
      <right style="medium"/>
      <top style="medium"/>
      <bottom style="medium"/>
    </border>
    <border>
      <left/>
      <right/>
      <top/>
      <bottom style="medium"/>
    </border>
    <border>
      <left/>
      <right/>
      <top style="medium"/>
      <bottom/>
    </border>
    <border>
      <left style="medium"/>
      <right style="hair"/>
      <top style="hair"/>
      <bottom style="hair"/>
    </border>
    <border>
      <left style="hair"/>
      <right style="thin"/>
      <top style="hair"/>
      <bottom style="hair"/>
    </border>
    <border>
      <left/>
      <right style="thin"/>
      <top style="hair"/>
      <bottom style="hair"/>
    </border>
    <border>
      <left style="hair"/>
      <right style="medium"/>
      <top style="hair"/>
      <bottom style="hair"/>
    </border>
    <border>
      <left style="hair"/>
      <right style="hair"/>
      <top style="hair"/>
      <bottom style="hair"/>
    </border>
    <border>
      <left/>
      <right style="medium"/>
      <top style="hair"/>
      <bottom style="hair"/>
    </border>
    <border>
      <left/>
      <right/>
      <top style="hair"/>
      <bottom style="hair"/>
    </border>
    <border>
      <left style="medium"/>
      <right style="hair"/>
      <top style="hair"/>
      <bottom/>
    </border>
    <border>
      <left style="hair"/>
      <right style="thin"/>
      <top style="hair"/>
      <bottom/>
    </border>
    <border>
      <left style="hair"/>
      <right style="medium"/>
      <top style="hair"/>
      <bottom/>
    </border>
    <border>
      <left style="hair"/>
      <right style="hair"/>
      <top style="hair"/>
      <bottom/>
    </border>
    <border>
      <left/>
      <right style="medium"/>
      <top style="hair"/>
      <bottom/>
    </border>
    <border>
      <left style="medium"/>
      <right/>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style="hair"/>
      <right style="hair"/>
      <top/>
      <bottom style="medium"/>
    </border>
    <border>
      <left style="medium"/>
      <right style="hair"/>
      <top/>
      <bottom style="medium"/>
    </border>
    <border>
      <left style="hair"/>
      <right style="medium"/>
      <top/>
      <bottom style="medium"/>
    </border>
    <border>
      <left style="thin"/>
      <right style="thin"/>
      <top style="hair"/>
      <bottom style="hair"/>
    </border>
    <border>
      <left style="hair"/>
      <right style="thin"/>
      <top/>
      <bottom style="medium"/>
    </border>
    <border>
      <left/>
      <right style="thin"/>
      <top/>
      <bottom style="medium"/>
    </border>
    <border>
      <left style="hair"/>
      <right style="thin"/>
      <top style="medium"/>
      <bottom style="medium"/>
    </border>
    <border>
      <left/>
      <right style="thin"/>
      <top style="medium"/>
      <bottom style="medium"/>
    </border>
    <border>
      <left/>
      <right/>
      <top style="hair"/>
      <bottom style="thin"/>
    </border>
    <border>
      <left style="hair"/>
      <right style="thin"/>
      <top style="hair"/>
      <bottom style="thin"/>
    </border>
    <border>
      <left style="thin"/>
      <right style="thin"/>
      <top style="hair"/>
      <bottom style="thin"/>
    </border>
    <border>
      <left/>
      <right style="hair"/>
      <top style="hair"/>
      <bottom style="thin"/>
    </border>
    <border>
      <left/>
      <right style="medium"/>
      <top style="hair"/>
      <bottom style="thin"/>
    </border>
    <border>
      <left/>
      <right/>
      <top style="medium"/>
      <bottom style="hair"/>
    </border>
    <border>
      <left style="hair"/>
      <right style="thin"/>
      <top style="hair"/>
      <bottom style="medium"/>
    </border>
    <border>
      <left style="thin"/>
      <right style="thin"/>
      <top style="hair"/>
      <bottom style="medium"/>
    </border>
    <border>
      <left/>
      <right style="thin"/>
      <top style="hair"/>
      <bottom style="medium"/>
    </border>
    <border>
      <left/>
      <right style="medium"/>
      <top style="medium"/>
      <bottom style="hair"/>
    </border>
    <border>
      <left style="hair"/>
      <right style="thin"/>
      <top style="thin"/>
      <bottom style="hair"/>
    </border>
    <border>
      <left/>
      <right style="thin"/>
      <top style="thin"/>
      <bottom style="hair"/>
    </border>
    <border>
      <left style="hair"/>
      <right style="thin"/>
      <top/>
      <bottom style="hair"/>
    </border>
    <border>
      <left/>
      <right style="thin"/>
      <top style="hair"/>
      <bottom style="thin"/>
    </border>
    <border>
      <left/>
      <right/>
      <top style="medium"/>
      <bottom style="thin"/>
    </border>
    <border>
      <left/>
      <right style="medium"/>
      <top style="medium"/>
      <bottom style="thin"/>
    </border>
    <border>
      <left style="thin"/>
      <right style="thin"/>
      <top/>
      <bottom style="medium"/>
    </border>
    <border>
      <left/>
      <right style="thin"/>
      <top/>
      <bottom style="thin"/>
    </border>
    <border>
      <left style="medium"/>
      <right/>
      <top style="hair"/>
      <bottom style="thin"/>
    </border>
    <border>
      <left style="medium"/>
      <right style="hair"/>
      <top/>
      <bottom/>
    </border>
    <border>
      <left style="hair"/>
      <right style="thin"/>
      <top/>
      <bottom/>
    </border>
    <border>
      <left style="hair"/>
      <right style="hair"/>
      <top/>
      <bottom/>
    </border>
    <border>
      <left style="medium"/>
      <right style="hair"/>
      <top/>
      <bottom style="thin"/>
    </border>
    <border>
      <left style="hair"/>
      <right style="thin"/>
      <top/>
      <bottom style="thin"/>
    </border>
    <border>
      <left/>
      <right/>
      <top/>
      <bottom style="thin"/>
    </border>
    <border>
      <left style="hair"/>
      <right style="medium"/>
      <top/>
      <bottom style="thin"/>
    </border>
    <border>
      <left/>
      <right style="hair"/>
      <top/>
      <bottom style="thin"/>
    </border>
    <border>
      <left style="hair"/>
      <right style="hair"/>
      <top/>
      <bottom style="thin"/>
    </border>
    <border>
      <left/>
      <right style="medium"/>
      <top/>
      <bottom style="thin"/>
    </border>
    <border>
      <left style="medium"/>
      <right style="medium"/>
      <top style="medium"/>
      <bottom/>
    </border>
    <border>
      <left style="medium"/>
      <right style="medium"/>
      <top/>
      <bottom style="hair"/>
    </border>
    <border>
      <left style="medium"/>
      <right style="medium"/>
      <top style="hair"/>
      <bottom style="hair"/>
    </border>
    <border>
      <left style="medium"/>
      <right style="medium"/>
      <top style="hair"/>
      <bottom/>
    </border>
    <border>
      <left style="thin"/>
      <right style="hair"/>
      <top/>
      <bottom style="hair"/>
    </border>
    <border>
      <left style="thin"/>
      <right style="thin"/>
      <top/>
      <bottom style="hair"/>
    </border>
    <border>
      <left style="hair"/>
      <right style="hair"/>
      <top/>
      <bottom style="hair"/>
    </border>
    <border>
      <left style="medium"/>
      <right/>
      <top style="medium"/>
      <bottom style="thin"/>
    </border>
    <border>
      <left style="medium"/>
      <right/>
      <top/>
      <bottom style="thin"/>
    </border>
    <border>
      <left style="hair"/>
      <right/>
      <top style="hair"/>
      <bottom style="hair"/>
    </border>
    <border>
      <left style="thin"/>
      <right style="thin"/>
      <top/>
      <bottom style="thin"/>
    </border>
    <border>
      <left style="thin"/>
      <right style="hair"/>
      <top style="hair"/>
      <bottom style="hair"/>
    </border>
    <border>
      <left style="thin"/>
      <right style="thin"/>
      <top style="thin"/>
      <bottom style="hair"/>
    </border>
    <border>
      <left/>
      <right style="medium"/>
      <top style="medium"/>
      <bottom/>
    </border>
    <border>
      <left style="medium"/>
      <right/>
      <top style="medium"/>
      <bottom style="hair"/>
    </border>
    <border>
      <left/>
      <right/>
      <top style="thin"/>
      <bottom style="medium"/>
    </border>
    <border>
      <left style="hair"/>
      <right style="hair"/>
      <top style="thin"/>
      <bottom style="medium"/>
    </border>
    <border>
      <left style="medium"/>
      <right/>
      <top/>
      <bottom style="medium"/>
    </border>
    <border>
      <left style="hair"/>
      <right/>
      <top/>
      <bottom/>
    </border>
    <border>
      <left style="thin"/>
      <right style="thin"/>
      <top/>
      <bottom/>
    </border>
    <border>
      <left style="medium"/>
      <right/>
      <top/>
      <bottom style="hair"/>
    </border>
    <border>
      <left style="thin"/>
      <right style="thin"/>
      <top style="hair"/>
      <bottom/>
    </border>
    <border>
      <left style="thin"/>
      <right style="medium"/>
      <top style="hair"/>
      <bottom style="hair"/>
    </border>
    <border>
      <left/>
      <right style="hair"/>
      <top style="thin"/>
      <bottom style="hair"/>
    </border>
    <border>
      <left style="medium"/>
      <right style="hair"/>
      <top style="thin"/>
      <bottom style="hair"/>
    </border>
    <border>
      <left/>
      <right style="medium"/>
      <top style="thin"/>
      <bottom style="hair"/>
    </border>
    <border>
      <left/>
      <right/>
      <top style="thin"/>
      <bottom style="hair"/>
    </border>
    <border>
      <left style="hair"/>
      <right style="medium"/>
      <top style="thin"/>
      <bottom style="hair"/>
    </border>
    <border>
      <left style="thin"/>
      <right style="hair"/>
      <top style="hair"/>
      <bottom style="thin"/>
    </border>
    <border>
      <left style="medium"/>
      <right style="hair"/>
      <top style="thin"/>
      <bottom style="thin"/>
    </border>
    <border>
      <left style="hair"/>
      <right style="thin"/>
      <top style="thin"/>
      <bottom style="thin"/>
    </border>
    <border>
      <left/>
      <right style="thin"/>
      <top style="thin"/>
      <bottom style="thin"/>
    </border>
    <border>
      <left style="hair"/>
      <right style="medium"/>
      <top style="thin"/>
      <bottom style="thin"/>
    </border>
    <border>
      <left style="thin"/>
      <right style="thin"/>
      <top style="thin"/>
      <bottom style="thin"/>
    </border>
    <border>
      <left/>
      <right style="hair"/>
      <top style="thin"/>
      <bottom style="thin"/>
    </border>
    <border>
      <left/>
      <right style="medium"/>
      <top style="thin"/>
      <bottom style="thin"/>
    </border>
    <border>
      <left style="hair"/>
      <right style="hair"/>
      <top style="thin"/>
      <bottom style="thin"/>
    </border>
    <border>
      <left style="hair"/>
      <right/>
      <top style="thin"/>
      <bottom style="thin"/>
    </border>
    <border>
      <left style="thin"/>
      <right style="hair"/>
      <top style="thin"/>
      <bottom style="hair"/>
    </border>
    <border>
      <left style="hair"/>
      <right style="hair"/>
      <top style="thin"/>
      <bottom style="hair"/>
    </border>
    <border>
      <left style="thin"/>
      <right style="hair"/>
      <top style="thin"/>
      <bottom style="thin"/>
    </border>
    <border>
      <left style="medium"/>
      <right/>
      <top style="thin"/>
      <bottom style="hair"/>
    </border>
    <border>
      <left style="thin"/>
      <right style="thin"/>
      <top style="thin"/>
      <bottom/>
    </border>
    <border>
      <left/>
      <right style="thin"/>
      <top style="hair"/>
      <bottom/>
    </border>
    <border>
      <left style="thin"/>
      <right style="hair"/>
      <top style="thin"/>
      <bottom style="medium"/>
    </border>
    <border>
      <left style="hair"/>
      <right style="thin"/>
      <top style="thin"/>
      <bottom style="medium"/>
    </border>
    <border>
      <left/>
      <right style="thin"/>
      <top style="thin"/>
      <bottom style="medium"/>
    </border>
    <border>
      <left style="hair"/>
      <right style="medium"/>
      <top style="thin"/>
      <bottom style="medium"/>
    </border>
    <border>
      <left style="medium"/>
      <right style="hair"/>
      <top style="thin"/>
      <bottom style="medium"/>
    </border>
    <border>
      <left/>
      <right style="hair"/>
      <top style="thin"/>
      <bottom style="medium"/>
    </border>
    <border>
      <left/>
      <right style="medium"/>
      <top style="thin"/>
      <bottom style="medium"/>
    </border>
    <border>
      <left style="thin"/>
      <right style="thin"/>
      <top style="thin"/>
      <bottom style="medium"/>
    </border>
    <border>
      <left style="thin"/>
      <right/>
      <top style="thin"/>
      <bottom style="medium"/>
    </border>
    <border>
      <left style="hair"/>
      <right style="thin"/>
      <top style="thin"/>
      <bottom/>
    </border>
    <border>
      <left style="thin"/>
      <right style="medium"/>
      <top/>
      <bottom style="thin"/>
    </border>
    <border>
      <left style="thin"/>
      <right style="hair"/>
      <top>
        <color indexed="63"/>
      </top>
      <bottom style="thin"/>
    </border>
    <border>
      <left style="medium"/>
      <right/>
      <top style="thin"/>
      <bottom style="thin"/>
    </border>
    <border>
      <left style="thin"/>
      <right>
        <color indexed="63"/>
      </right>
      <top style="thin"/>
      <bottom style="thin"/>
    </border>
    <border>
      <left style="thin"/>
      <right style="thin"/>
      <top style="medium"/>
      <bottom style="thin"/>
    </border>
    <border>
      <left/>
      <right style="thin"/>
      <top style="thin"/>
      <bottom/>
    </border>
    <border>
      <left style="thin"/>
      <right style="medium"/>
      <top style="hair"/>
      <bottom style="thin"/>
    </border>
    <border>
      <left style="thin"/>
      <right style="medium"/>
      <top style="thin"/>
      <bottom style="medium"/>
    </border>
    <border>
      <left style="thin"/>
      <right style="medium"/>
      <top style="thin"/>
      <bottom style="thin"/>
    </border>
    <border>
      <left style="thin"/>
      <right>
        <color indexed="63"/>
      </right>
      <top style="hair"/>
      <bottom style="hair"/>
    </border>
    <border>
      <left style="thin"/>
      <right style="medium"/>
      <top>
        <color indexed="63"/>
      </top>
      <bottom style="hair"/>
    </border>
    <border>
      <left style="thin"/>
      <right style="hair"/>
      <top/>
      <bottom/>
    </border>
    <border>
      <left style="medium"/>
      <right/>
      <top style="hair"/>
      <bottom/>
    </border>
    <border>
      <left style="medium"/>
      <right/>
      <top style="medium"/>
      <bottom style="medium"/>
    </border>
    <border>
      <left style="thin"/>
      <right style="medium"/>
      <top style="thin"/>
      <bottom style="hair"/>
    </border>
    <border>
      <left style="thin"/>
      <right style="medium"/>
      <top/>
      <bottom/>
    </border>
    <border>
      <left style="medium"/>
      <right style="hair"/>
      <top style="thin"/>
      <bottom/>
    </border>
    <border>
      <left style="hair"/>
      <right style="medium"/>
      <top style="thin"/>
      <bottom>
        <color indexed="63"/>
      </bottom>
    </border>
    <border>
      <left/>
      <right style="hair"/>
      <top style="thin"/>
      <bottom/>
    </border>
    <border>
      <left/>
      <right style="medium"/>
      <top style="thin"/>
      <bottom>
        <color indexed="63"/>
      </bottom>
    </border>
    <border>
      <left style="hair"/>
      <right style="hair"/>
      <top style="thin"/>
      <bottom>
        <color indexed="63"/>
      </bottom>
    </border>
    <border>
      <left style="thin"/>
      <right style="medium"/>
      <top style="thin"/>
      <bottom>
        <color indexed="63"/>
      </bottom>
    </border>
    <border>
      <left style="thin"/>
      <right/>
      <top style="medium"/>
      <bottom style="medium"/>
    </border>
    <border>
      <left style="thin"/>
      <right style="medium"/>
      <top style="medium"/>
      <bottom style="thin"/>
    </border>
    <border>
      <left style="thin"/>
      <right>
        <color indexed="63"/>
      </right>
      <top>
        <color indexed="63"/>
      </top>
      <bottom>
        <color indexed="63"/>
      </bottom>
    </border>
    <border>
      <left/>
      <right>
        <color indexed="63"/>
      </right>
      <top style="thin"/>
      <bottom style="thin"/>
    </border>
    <border>
      <left style="medium"/>
      <right>
        <color indexed="63"/>
      </right>
      <top>
        <color indexed="63"/>
      </top>
      <bottom>
        <color indexed="63"/>
      </bottom>
    </border>
    <border>
      <left style="medium"/>
      <right style="hair"/>
      <top>
        <color indexed="63"/>
      </top>
      <bottom>
        <color indexed="63"/>
      </bottom>
    </border>
    <border>
      <left style="medium"/>
      <right style="hair"/>
      <top>
        <color indexed="63"/>
      </top>
      <bottom style="thin"/>
    </border>
    <border>
      <left/>
      <right style="medium"/>
      <top>
        <color indexed="63"/>
      </top>
      <bottom style="thin"/>
    </border>
    <border>
      <left/>
      <right style="hair"/>
      <top>
        <color indexed="63"/>
      </top>
      <bottom style="thin"/>
    </border>
    <border>
      <left style="hair"/>
      <right style="thin"/>
      <top>
        <color indexed="63"/>
      </top>
      <bottom style="thin"/>
    </border>
    <border>
      <left style="thin"/>
      <right style="thin"/>
      <top>
        <color indexed="63"/>
      </top>
      <bottom style="thin"/>
    </border>
    <border>
      <left/>
      <right/>
      <top>
        <color indexed="63"/>
      </top>
      <bottom style="thin"/>
    </border>
    <border>
      <left style="hair"/>
      <right style="medium"/>
      <top>
        <color indexed="63"/>
      </top>
      <bottom style="thin"/>
    </border>
    <border>
      <left/>
      <right style="thin"/>
      <top>
        <color indexed="63"/>
      </top>
      <bottom style="thin"/>
    </border>
    <border>
      <left style="hair"/>
      <right style="hair"/>
      <top>
        <color indexed="63"/>
      </top>
      <bottom style="thin"/>
    </border>
    <border>
      <left style="thin"/>
      <right style="thin"/>
      <top/>
      <bottom>
        <color indexed="63"/>
      </bottom>
    </border>
    <border>
      <left/>
      <right style="hair"/>
      <top>
        <color indexed="63"/>
      </top>
      <bottom style="hair"/>
    </border>
    <border>
      <left/>
      <right style="thin"/>
      <top>
        <color indexed="63"/>
      </top>
      <bottom style="hair"/>
    </border>
    <border>
      <left/>
      <right/>
      <top>
        <color indexed="63"/>
      </top>
      <bottom style="hair"/>
    </border>
    <border>
      <left style="medium"/>
      <right style="hair"/>
      <top>
        <color indexed="63"/>
      </top>
      <bottom/>
    </border>
    <border>
      <left style="hair"/>
      <right style="thin"/>
      <top>
        <color indexed="63"/>
      </top>
      <bottom/>
    </border>
    <border>
      <left style="hair"/>
      <right style="medium"/>
      <top>
        <color indexed="63"/>
      </top>
      <bottom/>
    </border>
    <border>
      <left/>
      <right style="hair"/>
      <top>
        <color indexed="63"/>
      </top>
      <bottom/>
    </border>
    <border>
      <left style="hair"/>
      <right style="hair"/>
      <top>
        <color indexed="63"/>
      </top>
      <bottom/>
    </border>
    <border>
      <left style="thin"/>
      <right style="thin"/>
      <top>
        <color indexed="63"/>
      </top>
      <bottom style="hair"/>
    </border>
    <border>
      <left/>
      <right style="thin"/>
      <top>
        <color indexed="63"/>
      </top>
      <bottom/>
    </border>
    <border>
      <left>
        <color indexed="63"/>
      </left>
      <right>
        <color indexed="63"/>
      </right>
      <top style="hair"/>
      <bottom style="hair"/>
    </border>
    <border>
      <left style="medium"/>
      <right/>
      <top>
        <color indexed="63"/>
      </top>
      <bottom style="thin"/>
    </border>
    <border>
      <left style="medium"/>
      <right/>
      <top>
        <color indexed="63"/>
      </top>
      <bottom/>
    </border>
    <border>
      <left>
        <color indexed="63"/>
      </left>
      <right>
        <color indexed="63"/>
      </right>
      <top>
        <color indexed="63"/>
      </top>
      <bottom style="medium"/>
    </border>
    <border>
      <left style="thin"/>
      <right style="hair"/>
      <top/>
      <bottom>
        <color indexed="63"/>
      </bottom>
    </border>
    <border>
      <left style="hair"/>
      <right style="medium"/>
      <top style="hair"/>
      <bottom>
        <color indexed="63"/>
      </bottom>
    </border>
    <border>
      <left style="medium"/>
      <right style="hair"/>
      <top style="hair"/>
      <bottom>
        <color indexed="63"/>
      </bottom>
    </border>
    <border>
      <left style="hair"/>
      <right style="thin"/>
      <top style="hair"/>
      <bottom>
        <color indexed="63"/>
      </bottom>
    </border>
    <border>
      <left/>
      <right style="thin"/>
      <top style="hair"/>
      <bottom>
        <color indexed="63"/>
      </bottom>
    </border>
    <border>
      <left/>
      <right/>
      <top style="hair"/>
      <bottom>
        <color indexed="63"/>
      </bottom>
    </border>
    <border>
      <left style="thin"/>
      <right style="thin"/>
      <top style="hair"/>
      <bottom>
        <color indexed="63"/>
      </bottom>
    </border>
    <border>
      <left/>
      <right style="hair"/>
      <top style="hair"/>
      <bottom>
        <color indexed="63"/>
      </bottom>
    </border>
    <border>
      <left/>
      <right style="medium"/>
      <top style="hair"/>
      <bottom>
        <color indexed="63"/>
      </bottom>
    </border>
    <border>
      <left style="hair"/>
      <right style="hair"/>
      <top style="hair"/>
      <bottom>
        <color indexed="63"/>
      </bottom>
    </border>
    <border>
      <left style="thin"/>
      <right style="thin"/>
      <top>
        <color indexed="63"/>
      </top>
      <bottom>
        <color indexed="63"/>
      </bottom>
    </border>
    <border>
      <left style="medium"/>
      <right style="hair"/>
      <top>
        <color indexed="63"/>
      </top>
      <bottom style="hair"/>
    </border>
    <border>
      <left style="thin"/>
      <right style="hair"/>
      <top style="hair"/>
      <bottom>
        <color indexed="63"/>
      </bottom>
    </border>
    <border>
      <left style="hair"/>
      <right style="thin"/>
      <top>
        <color indexed="63"/>
      </top>
      <bottom style="hair"/>
    </border>
    <border>
      <left/>
      <right style="medium"/>
      <top>
        <color indexed="63"/>
      </top>
      <bottom style="hair"/>
    </border>
    <border>
      <left>
        <color indexed="63"/>
      </left>
      <right>
        <color indexed="63"/>
      </right>
      <top>
        <color indexed="63"/>
      </top>
      <bottom style="hair"/>
    </border>
    <border>
      <left style="hair"/>
      <right style="medium"/>
      <top>
        <color indexed="63"/>
      </top>
      <bottom style="hair"/>
    </border>
    <border>
      <left>
        <color indexed="63"/>
      </left>
      <right style="medium"/>
      <top>
        <color indexed="63"/>
      </top>
      <bottom>
        <color indexed="63"/>
      </bottom>
    </border>
    <border>
      <left>
        <color indexed="63"/>
      </left>
      <right style="medium"/>
      <top style="hair"/>
      <bottom style="hair"/>
    </border>
    <border>
      <left>
        <color indexed="63"/>
      </left>
      <right style="medium"/>
      <top>
        <color indexed="63"/>
      </top>
      <bottom style="hair"/>
    </border>
    <border>
      <left style="hair"/>
      <right>
        <color indexed="63"/>
      </right>
      <top style="hair"/>
      <bottom style="hair"/>
    </border>
    <border>
      <left>
        <color indexed="63"/>
      </left>
      <right style="medium"/>
      <top>
        <color indexed="63"/>
      </top>
      <bottom style="thin"/>
    </border>
    <border>
      <left>
        <color indexed="63"/>
      </left>
      <right>
        <color indexed="63"/>
      </right>
      <top>
        <color indexed="63"/>
      </top>
      <bottom style="thin"/>
    </border>
    <border>
      <left/>
      <right>
        <color indexed="63"/>
      </right>
      <top>
        <color indexed="63"/>
      </top>
      <bottom style="thin"/>
    </border>
    <border>
      <left>
        <color indexed="63"/>
      </left>
      <right/>
      <top>
        <color indexed="63"/>
      </top>
      <bottom style="thin"/>
    </border>
    <border>
      <left>
        <color indexed="63"/>
      </left>
      <right style="medium"/>
      <top style="thin"/>
      <bottom style="hair"/>
    </border>
    <border>
      <left>
        <color indexed="63"/>
      </left>
      <right style="thin"/>
      <top style="hair"/>
      <bottom>
        <color indexed="63"/>
      </bottom>
    </border>
    <border>
      <left style="hair"/>
      <right/>
      <top style="hair"/>
      <bottom>
        <color indexed="63"/>
      </bottom>
    </border>
    <border>
      <left/>
      <right style="medium"/>
      <top>
        <color indexed="63"/>
      </top>
      <bottom>
        <color indexed="63"/>
      </bottom>
    </border>
    <border>
      <left style="hair"/>
      <right/>
      <top style="hair"/>
      <bottom/>
    </border>
    <border>
      <left>
        <color indexed="63"/>
      </left>
      <right style="hair"/>
      <top/>
      <bottom/>
    </border>
    <border>
      <left/>
      <right style="thin"/>
      <top style="thin"/>
      <bottom>
        <color indexed="63"/>
      </bottom>
    </border>
    <border>
      <left/>
      <right style="hair"/>
      <top style="thin"/>
      <bottom>
        <color indexed="63"/>
      </bottom>
    </border>
    <border>
      <left/>
      <right style="medium"/>
      <top/>
      <bottom>
        <color indexed="63"/>
      </bottom>
    </border>
    <border>
      <left style="thin"/>
      <right style="hair"/>
      <top>
        <color indexed="63"/>
      </top>
      <bottom style="hair"/>
    </border>
    <border>
      <left>
        <color indexed="63"/>
      </left>
      <right style="hair"/>
      <top style="hair"/>
      <bottom style="hair"/>
    </border>
    <border>
      <left/>
      <right style="thin"/>
      <top>
        <color indexed="63"/>
      </top>
      <bottom>
        <color indexed="63"/>
      </bottom>
    </border>
    <border>
      <left style="hair"/>
      <right/>
      <top style="thin"/>
      <bottom style="medium"/>
    </border>
    <border>
      <left style="medium"/>
      <right style="hair"/>
      <top>
        <color indexed="63"/>
      </top>
      <bottom style="medium"/>
    </border>
    <border>
      <left style="hair"/>
      <right style="thin"/>
      <top>
        <color indexed="63"/>
      </top>
      <bottom style="medium"/>
    </border>
    <border>
      <left/>
      <right style="thin"/>
      <top>
        <color indexed="63"/>
      </top>
      <bottom style="medium"/>
    </border>
    <border>
      <left/>
      <right style="hair"/>
      <top>
        <color indexed="63"/>
      </top>
      <bottom style="medium"/>
    </border>
    <border>
      <left/>
      <right style="medium"/>
      <top>
        <color indexed="63"/>
      </top>
      <bottom style="medium"/>
    </border>
    <border>
      <left style="hair"/>
      <right style="medium"/>
      <top>
        <color indexed="63"/>
      </top>
      <bottom style="medium"/>
    </border>
    <border>
      <left style="hair"/>
      <right style="hair"/>
      <top>
        <color indexed="63"/>
      </top>
      <bottom style="medium"/>
    </border>
    <border>
      <left style="thin"/>
      <right style="medium"/>
      <top>
        <color indexed="63"/>
      </top>
      <bottom style="medium"/>
    </border>
    <border>
      <left>
        <color indexed="63"/>
      </left>
      <right>
        <color indexed="63"/>
      </right>
      <top style="hair"/>
      <bottom style="thin"/>
    </border>
    <border>
      <left/>
      <right style="medium"/>
      <top>
        <color indexed="63"/>
      </top>
      <bottom/>
    </border>
    <border>
      <left style="thin"/>
      <right style="thin"/>
      <top>
        <color indexed="63"/>
      </top>
      <bottom/>
    </border>
    <border>
      <left style="hair"/>
      <right/>
      <top/>
      <bottom style="hair"/>
    </border>
    <border>
      <left style="hair"/>
      <right/>
      <top style="hair"/>
      <bottom style="thin"/>
    </border>
    <border>
      <left style="hair"/>
      <right/>
      <top/>
      <bottom style="medium"/>
    </border>
    <border>
      <left>
        <color indexed="63"/>
      </left>
      <right/>
      <top>
        <color indexed="63"/>
      </top>
      <bottom style="hair"/>
    </border>
    <border>
      <left style="medium"/>
      <right/>
      <top style="medium"/>
      <bottom>
        <color indexed="63"/>
      </bottom>
    </border>
    <border>
      <left/>
      <right style="medium"/>
      <top style="medium"/>
      <bottom>
        <color indexed="63"/>
      </bottom>
    </border>
    <border>
      <left/>
      <right/>
      <top>
        <color indexed="63"/>
      </top>
      <bottom style="medium"/>
    </border>
    <border>
      <left/>
      <right/>
      <top style="medium"/>
      <bottom>
        <color indexed="63"/>
      </bottom>
    </border>
    <border>
      <left>
        <color indexed="63"/>
      </left>
      <right>
        <color indexed="63"/>
      </right>
      <top style="medium"/>
      <bottom>
        <color indexed="63"/>
      </bottom>
    </border>
    <border>
      <left/>
      <right>
        <color indexed="63"/>
      </right>
      <top style="thin"/>
      <bottom>
        <color indexed="63"/>
      </bottom>
    </border>
    <border>
      <left>
        <color indexed="63"/>
      </left>
      <right/>
      <top style="thin"/>
      <bottom>
        <color indexed="63"/>
      </bottom>
    </border>
    <border>
      <left>
        <color indexed="63"/>
      </left>
      <right>
        <color indexed="63"/>
      </right>
      <top style="thin"/>
      <bottom>
        <color indexed="63"/>
      </bottom>
    </border>
    <border>
      <left style="thin"/>
      <right style="hair"/>
      <top style="hair"/>
      <bottom/>
    </border>
    <border>
      <left>
        <color indexed="63"/>
      </left>
      <right/>
      <top style="medium"/>
      <bottom>
        <color indexed="63"/>
      </bottom>
    </border>
    <border>
      <left/>
      <right style="thin"/>
      <top/>
      <bottom>
        <color indexed="63"/>
      </bottom>
    </border>
    <border>
      <left style="thin"/>
      <right style="hair"/>
      <top/>
      <bottom style="medium"/>
    </border>
    <border>
      <left>
        <color indexed="63"/>
      </left>
      <right style="thin"/>
      <top style="hair"/>
      <bottom style="hair"/>
    </border>
    <border>
      <left style="medium"/>
      <right style="medium"/>
      <top/>
      <bottom/>
    </border>
    <border>
      <left>
        <color indexed="63"/>
      </left>
      <right style="medium"/>
      <top/>
      <bottom/>
    </border>
    <border>
      <left style="thin"/>
      <right style="thin"/>
      <top>
        <color indexed="63"/>
      </top>
      <bottom style="medium"/>
    </border>
    <border>
      <left style="thin"/>
      <right style="hair"/>
      <top>
        <color indexed="63"/>
      </top>
      <bottom style="medium"/>
    </border>
    <border>
      <left style="hair"/>
      <right/>
      <top>
        <color indexed="63"/>
      </top>
      <bottom style="medium"/>
    </border>
    <border>
      <left>
        <color indexed="63"/>
      </left>
      <right style="thin"/>
      <top>
        <color indexed="63"/>
      </top>
      <bottom>
        <color indexed="63"/>
      </bottom>
    </border>
    <border>
      <left>
        <color indexed="63"/>
      </left>
      <right style="thin"/>
      <top>
        <color indexed="63"/>
      </top>
      <bottom style="hair"/>
    </border>
    <border>
      <left style="hair"/>
      <right/>
      <top>
        <color indexed="63"/>
      </top>
      <bottom style="hair"/>
    </border>
    <border>
      <left>
        <color indexed="63"/>
      </left>
      <right style="thin"/>
      <top/>
      <bottom>
        <color indexed="63"/>
      </bottom>
    </border>
    <border>
      <left/>
      <right style="hair"/>
      <top>
        <color indexed="63"/>
      </top>
      <bottom>
        <color indexed="63"/>
      </bottom>
    </border>
    <border>
      <left style="hair"/>
      <right style="medium"/>
      <top>
        <color indexed="63"/>
      </top>
      <bottom>
        <color indexed="63"/>
      </bottom>
    </border>
    <border>
      <left style="hair"/>
      <right style="thin"/>
      <top>
        <color indexed="63"/>
      </top>
      <bottom>
        <color indexed="63"/>
      </bottom>
    </border>
    <border>
      <left style="hair"/>
      <right>
        <color indexed="63"/>
      </right>
      <top>
        <color indexed="63"/>
      </top>
      <bottom style="hair"/>
    </border>
    <border>
      <left style="thin"/>
      <right style="hair"/>
      <top>
        <color indexed="63"/>
      </top>
      <bottom>
        <color indexed="63"/>
      </bottom>
    </border>
    <border>
      <left style="hair"/>
      <right>
        <color indexed="63"/>
      </right>
      <top>
        <color indexed="63"/>
      </top>
      <bottom>
        <color indexed="63"/>
      </bottom>
    </border>
    <border>
      <left style="hair"/>
      <right/>
      <top>
        <color indexed="63"/>
      </top>
      <bottom>
        <color indexed="63"/>
      </bottom>
    </border>
    <border>
      <left style="hair"/>
      <right/>
      <top>
        <color indexed="63"/>
      </top>
      <bottom/>
    </border>
    <border>
      <left>
        <color indexed="63"/>
      </left>
      <right/>
      <top style="thin"/>
      <bottom style="thin"/>
    </border>
    <border>
      <left style="medium"/>
      <right>
        <color indexed="63"/>
      </right>
      <top style="hair"/>
      <bottom style="hair"/>
    </border>
    <border>
      <left style="medium"/>
      <right/>
      <top>
        <color indexed="63"/>
      </top>
      <bottom>
        <color indexed="63"/>
      </bottom>
    </border>
    <border>
      <left style="medium"/>
      <right style="hair"/>
      <top/>
      <bottom>
        <color indexed="63"/>
      </bottom>
    </border>
    <border>
      <left style="medium"/>
      <right/>
      <top/>
      <bottom>
        <color indexed="63"/>
      </bottom>
    </border>
    <border>
      <left style="hair"/>
      <right style="thin"/>
      <top/>
      <bottom>
        <color indexed="63"/>
      </bottom>
    </border>
    <border>
      <left>
        <color indexed="63"/>
      </left>
      <right/>
      <top>
        <color indexed="63"/>
      </top>
      <bottom style="medium"/>
    </border>
    <border>
      <left/>
      <right>
        <color indexed="63"/>
      </right>
      <top>
        <color indexed="63"/>
      </top>
      <bottom style="medium"/>
    </border>
    <border>
      <left>
        <color indexed="63"/>
      </left>
      <right style="medium"/>
      <top/>
      <bottom style="hair"/>
    </border>
    <border>
      <left style="medium"/>
      <right/>
      <top>
        <color indexed="63"/>
      </top>
      <bottom style="hair"/>
    </border>
    <border>
      <left>
        <color indexed="63"/>
      </left>
      <right style="hair"/>
      <top>
        <color indexed="63"/>
      </top>
      <bottom style="hair"/>
    </border>
    <border>
      <left>
        <color indexed="63"/>
      </left>
      <right style="hair"/>
      <top style="hair"/>
      <bottom/>
    </border>
    <border>
      <left/>
      <right style="hair"/>
      <top/>
      <bottom>
        <color indexed="63"/>
      </bottom>
    </border>
    <border>
      <left>
        <color indexed="63"/>
      </left>
      <right style="thin"/>
      <top/>
      <bottom style="hair"/>
    </border>
    <border>
      <left style="thin"/>
      <right style="medium"/>
      <top style="medium"/>
      <bottom>
        <color indexed="63"/>
      </bottom>
    </border>
    <border>
      <left>
        <color indexed="63"/>
      </left>
      <right>
        <color indexed="63"/>
      </right>
      <top style="thin"/>
      <bottom style="hair"/>
    </border>
    <border>
      <left/>
      <right/>
      <top style="thin"/>
      <bottom>
        <color indexed="63"/>
      </botto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color indexed="63"/>
      </left>
      <right style="hair"/>
      <top>
        <color indexed="63"/>
      </top>
      <bottom>
        <color indexed="63"/>
      </bottom>
    </border>
    <border>
      <left style="thin"/>
      <right/>
      <top style="hair"/>
      <bottom style="hair"/>
    </border>
    <border>
      <left>
        <color indexed="63"/>
      </left>
      <right/>
      <top style="hair"/>
      <bottom style="hair"/>
    </border>
    <border>
      <left>
        <color indexed="63"/>
      </left>
      <right style="hair"/>
      <top>
        <color indexed="63"/>
      </top>
      <bottom style="thin"/>
    </border>
    <border>
      <left style="thin"/>
      <right style="thin"/>
      <top style="medium"/>
      <bottom style="hair"/>
    </border>
    <border>
      <left/>
      <right style="hair"/>
      <top style="medium"/>
      <bottom style="hair"/>
    </border>
    <border>
      <left style="hair"/>
      <right style="medium"/>
      <top style="medium"/>
      <bottom style="hair"/>
    </border>
    <border>
      <left>
        <color indexed="63"/>
      </left>
      <right style="medium"/>
      <top/>
      <bottom>
        <color indexed="63"/>
      </bottom>
    </border>
    <border>
      <left style="medium"/>
      <right style="medium"/>
      <top/>
      <bottom style="medium"/>
    </border>
    <border>
      <left>
        <color indexed="63"/>
      </left>
      <right style="medium"/>
      <top style="medium"/>
      <bottom style="thin"/>
    </border>
    <border>
      <left>
        <color indexed="63"/>
      </left>
      <right style="medium"/>
      <top style="thin"/>
      <bottom style="medium"/>
    </border>
    <border>
      <left>
        <color indexed="63"/>
      </left>
      <right style="medium"/>
      <top>
        <color indexed="63"/>
      </top>
      <bottom style="medium"/>
    </border>
    <border>
      <left>
        <color indexed="63"/>
      </left>
      <right style="medium"/>
      <top style="medium"/>
      <bottom style="hair"/>
    </border>
    <border>
      <left>
        <color indexed="63"/>
      </left>
      <right style="medium"/>
      <top style="hair"/>
      <bottom style="medium"/>
    </border>
    <border>
      <left>
        <color indexed="63"/>
      </left>
      <right>
        <color indexed="63"/>
      </right>
      <top style="medium"/>
      <bottom style="medium"/>
    </border>
    <border>
      <left style="medium"/>
      <right style="thin"/>
      <top style="medium"/>
      <bottom style="hair"/>
    </border>
    <border>
      <left style="medium"/>
      <right style="thin"/>
      <top style="hair"/>
      <bottom style="hair"/>
    </border>
    <border>
      <left style="medium"/>
      <right style="thin"/>
      <top>
        <color indexed="63"/>
      </top>
      <bottom style="hair"/>
    </border>
    <border>
      <left style="medium"/>
      <right style="thin"/>
      <top style="hair"/>
      <bottom style="medium"/>
    </border>
    <border>
      <left style="thin"/>
      <right/>
      <top style="hair"/>
      <bottom style="medium"/>
    </border>
    <border>
      <left style="medium"/>
      <right/>
      <top style="medium"/>
      <bottom/>
    </border>
    <border>
      <left style="medium"/>
      <right/>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color indexed="63"/>
      </right>
      <top style="hair"/>
      <bottom>
        <color indexed="63"/>
      </bottom>
    </border>
    <border>
      <left>
        <color indexed="63"/>
      </left>
      <right>
        <color indexed="63"/>
      </right>
      <top style="hair"/>
      <bottom>
        <color indexed="63"/>
      </bottom>
    </border>
    <border>
      <left>
        <color indexed="63"/>
      </left>
      <right/>
      <top style="hair"/>
      <bottom>
        <color indexed="63"/>
      </bottom>
    </border>
    <border>
      <left style="medium"/>
      <right>
        <color indexed="63"/>
      </right>
      <top>
        <color indexed="63"/>
      </top>
      <bottom style="hair"/>
    </border>
    <border>
      <left style="medium"/>
      <right style="thin"/>
      <top>
        <color indexed="63"/>
      </top>
      <bottom style="thin"/>
    </border>
    <border>
      <left style="medium"/>
      <right>
        <color indexed="63"/>
      </right>
      <top style="thin"/>
      <bottom style="hair"/>
    </border>
    <border>
      <left style="medium"/>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hair"/>
      <bottom>
        <color indexed="63"/>
      </bottom>
    </border>
    <border>
      <left style="medium"/>
      <right/>
      <top style="hair"/>
      <bottom style="medium"/>
    </border>
    <border>
      <left/>
      <right/>
      <top style="hair"/>
      <bottom style="medium"/>
    </border>
    <border>
      <left style="medium"/>
      <right>
        <color indexed="63"/>
      </right>
      <top style="hair"/>
      <bottom style="thin"/>
    </border>
    <border>
      <left>
        <color indexed="63"/>
      </left>
      <right/>
      <top style="hair"/>
      <bottom style="thin"/>
    </border>
    <border>
      <left>
        <color indexed="63"/>
      </left>
      <right style="hair"/>
      <top style="hair"/>
      <bottom style="thin"/>
    </border>
    <border>
      <left style="medium"/>
      <right/>
      <top style="hair"/>
      <bottom>
        <color indexed="63"/>
      </bottom>
    </border>
    <border>
      <left>
        <color indexed="63"/>
      </left>
      <right style="medium"/>
      <top style="hair"/>
      <bottom style="thin"/>
    </border>
    <border>
      <left/>
      <right style="thin"/>
      <top style="medium"/>
      <bottom/>
    </border>
    <border>
      <left style="thin"/>
      <right style="thin"/>
      <top style="medium"/>
      <bottom/>
    </border>
    <border>
      <left style="thin"/>
      <right/>
      <top style="medium"/>
      <bottom/>
    </border>
    <border>
      <left style="medium"/>
      <right style="hair"/>
      <top style="medium"/>
      <bottom style="hair"/>
    </border>
    <border>
      <left style="hair"/>
      <right style="hair"/>
      <top style="medium"/>
      <bottom style="hair"/>
    </border>
    <border>
      <left style="thin"/>
      <right/>
      <top style="thin"/>
      <bottom style="thin"/>
    </border>
    <border>
      <left style="medium"/>
      <right>
        <color indexed="63"/>
      </right>
      <top style="medium"/>
      <bottom style="thin"/>
    </border>
    <border>
      <left>
        <color indexed="63"/>
      </left>
      <right>
        <color indexed="63"/>
      </right>
      <top style="medium"/>
      <bottom style="thin"/>
    </border>
    <border>
      <left style="thin"/>
      <right/>
      <top>
        <color indexed="63"/>
      </top>
      <bottom style="thin"/>
    </border>
    <border>
      <left style="medium"/>
      <right style="medium"/>
      <top>
        <color indexed="63"/>
      </top>
      <bottom/>
    </border>
    <border>
      <left style="thin"/>
      <right style="medium"/>
      <top style="medium"/>
      <bottom/>
    </border>
    <border>
      <left style="medium"/>
      <right>
        <color indexed="63"/>
      </right>
      <top>
        <color indexed="63"/>
      </top>
      <bottom style="medium"/>
    </border>
    <border>
      <left style="medium"/>
      <right>
        <color indexed="63"/>
      </right>
      <top style="hair"/>
      <bottom style="medium"/>
    </border>
    <border>
      <left>
        <color indexed="63"/>
      </left>
      <right style="thin"/>
      <top style="hair"/>
      <bottom style="medium"/>
    </border>
    <border>
      <left style="thin"/>
      <right>
        <color indexed="63"/>
      </right>
      <top style="hair"/>
      <bottom style="medium"/>
    </border>
    <border>
      <left style="medium"/>
      <right>
        <color indexed="63"/>
      </right>
      <top style="medium"/>
      <bottom style="hair"/>
    </border>
    <border>
      <left>
        <color indexed="63"/>
      </left>
      <right style="thin"/>
      <top style="medium"/>
      <bottom style="hair"/>
    </border>
    <border>
      <left style="medium"/>
      <right style="medium"/>
      <top/>
      <bottom>
        <color indexed="63"/>
      </bottom>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hair"/>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top style="medium"/>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xf numFmtId="0" fontId="29" fillId="3" borderId="0" applyNumberFormat="0" applyBorder="0" applyAlignment="0" applyProtection="0"/>
    <xf numFmtId="0" fontId="3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1" fillId="0" borderId="0" applyNumberFormat="0" applyFill="0" applyBorder="0" applyAlignment="0" applyProtection="0"/>
    <xf numFmtId="0" fontId="39" fillId="17" borderId="0" applyNumberFormat="0" applyBorder="0" applyAlignment="0" applyProtection="0"/>
    <xf numFmtId="0" fontId="13" fillId="0" borderId="0">
      <alignment/>
      <protection/>
    </xf>
    <xf numFmtId="0" fontId="0" fillId="18"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26" fillId="0" borderId="0" applyNumberFormat="0" applyFill="0" applyBorder="0" applyAlignment="0" applyProtection="0"/>
    <xf numFmtId="0" fontId="32" fillId="4" borderId="0" applyNumberFormat="0" applyBorder="0" applyAlignment="0" applyProtection="0"/>
    <xf numFmtId="0" fontId="43" fillId="0" borderId="0" applyNumberFormat="0" applyFill="0" applyBorder="0" applyAlignment="0" applyProtection="0"/>
    <xf numFmtId="0" fontId="37" fillId="7" borderId="8" applyNumberFormat="0" applyAlignment="0" applyProtection="0"/>
    <xf numFmtId="0" fontId="30" fillId="19" borderId="8" applyNumberFormat="0" applyAlignment="0" applyProtection="0"/>
    <xf numFmtId="0" fontId="40" fillId="19" borderId="9" applyNumberFormat="0" applyAlignment="0" applyProtection="0"/>
    <xf numFmtId="0" fontId="31" fillId="0" borderId="0" applyNumberForma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3" borderId="0" applyNumberFormat="0" applyBorder="0" applyAlignment="0" applyProtection="0"/>
  </cellStyleXfs>
  <cellXfs count="2302">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Fill="1" applyBorder="1" applyAlignment="1">
      <alignment horizontal="left"/>
    </xf>
    <xf numFmtId="164" fontId="0" fillId="0" borderId="0" xfId="0" applyNumberFormat="1" applyFill="1" applyBorder="1" applyAlignment="1">
      <alignment/>
    </xf>
    <xf numFmtId="164" fontId="0" fillId="0" borderId="0" xfId="0" applyNumberFormat="1" applyAlignment="1">
      <alignment/>
    </xf>
    <xf numFmtId="164" fontId="0" fillId="0" borderId="10" xfId="0" applyNumberFormat="1" applyFill="1" applyBorder="1" applyAlignment="1">
      <alignment/>
    </xf>
    <xf numFmtId="164" fontId="0" fillId="0" borderId="10" xfId="0" applyNumberFormat="1" applyBorder="1" applyAlignment="1">
      <alignment/>
    </xf>
    <xf numFmtId="164" fontId="0" fillId="0" borderId="0" xfId="0" applyNumberFormat="1" applyBorder="1" applyAlignment="1">
      <alignment/>
    </xf>
    <xf numFmtId="164" fontId="0" fillId="0" borderId="11" xfId="0" applyNumberFormat="1" applyFill="1" applyBorder="1" applyAlignment="1">
      <alignment/>
    </xf>
    <xf numFmtId="0" fontId="0" fillId="0" borderId="12" xfId="0" applyFill="1" applyBorder="1" applyAlignment="1">
      <alignment/>
    </xf>
    <xf numFmtId="0" fontId="2" fillId="0" borderId="0" xfId="0" applyFont="1" applyFill="1" applyAlignment="1">
      <alignment/>
    </xf>
    <xf numFmtId="0" fontId="6" fillId="0" borderId="0" xfId="0" applyFont="1" applyFill="1" applyAlignment="1">
      <alignment/>
    </xf>
    <xf numFmtId="165" fontId="0" fillId="0" borderId="0" xfId="0" applyNumberFormat="1" applyAlignment="1">
      <alignment/>
    </xf>
    <xf numFmtId="165" fontId="0" fillId="0" borderId="0" xfId="0" applyNumberFormat="1" applyFill="1" applyBorder="1" applyAlignment="1">
      <alignment/>
    </xf>
    <xf numFmtId="165" fontId="0" fillId="0" borderId="0" xfId="0" applyNumberFormat="1" applyBorder="1" applyAlignment="1">
      <alignment/>
    </xf>
    <xf numFmtId="0" fontId="0" fillId="0" borderId="0" xfId="0" applyFont="1" applyFill="1" applyAlignment="1">
      <alignment/>
    </xf>
    <xf numFmtId="0" fontId="0" fillId="0" borderId="0" xfId="0" applyFont="1" applyFill="1" applyAlignment="1">
      <alignment/>
    </xf>
    <xf numFmtId="0" fontId="2" fillId="0" borderId="0" xfId="0" applyFont="1" applyFill="1" applyBorder="1" applyAlignment="1">
      <alignment/>
    </xf>
    <xf numFmtId="164" fontId="2" fillId="11" borderId="13" xfId="0" applyNumberFormat="1" applyFont="1" applyFill="1" applyBorder="1" applyAlignment="1">
      <alignment/>
    </xf>
    <xf numFmtId="164" fontId="2" fillId="11" borderId="14" xfId="0" applyNumberFormat="1" applyFont="1" applyFill="1" applyBorder="1" applyAlignment="1">
      <alignment/>
    </xf>
    <xf numFmtId="164" fontId="2" fillId="11" borderId="15" xfId="0" applyNumberFormat="1" applyFont="1" applyFill="1" applyBorder="1" applyAlignment="1">
      <alignment/>
    </xf>
    <xf numFmtId="164" fontId="2" fillId="11" borderId="16" xfId="0" applyNumberFormat="1" applyFont="1" applyFill="1" applyBorder="1" applyAlignment="1">
      <alignment/>
    </xf>
    <xf numFmtId="164" fontId="2" fillId="11" borderId="17" xfId="0" applyNumberFormat="1" applyFont="1" applyFill="1" applyBorder="1" applyAlignment="1">
      <alignment/>
    </xf>
    <xf numFmtId="165" fontId="2" fillId="11" borderId="14" xfId="0" applyNumberFormat="1" applyFont="1"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164" fontId="0" fillId="0" borderId="21" xfId="0" applyNumberFormat="1" applyFill="1" applyBorder="1" applyAlignment="1">
      <alignment/>
    </xf>
    <xf numFmtId="164" fontId="0" fillId="0" borderId="22" xfId="0" applyNumberFormat="1" applyBorder="1" applyAlignment="1">
      <alignment/>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164" fontId="2" fillId="3" borderId="23" xfId="0" applyNumberFormat="1" applyFont="1" applyFill="1" applyBorder="1" applyAlignment="1">
      <alignment/>
    </xf>
    <xf numFmtId="164" fontId="2" fillId="3" borderId="24" xfId="0" applyNumberFormat="1" applyFont="1" applyFill="1" applyBorder="1" applyAlignment="1">
      <alignment/>
    </xf>
    <xf numFmtId="0" fontId="0" fillId="0" borderId="10" xfId="0" applyBorder="1" applyAlignment="1">
      <alignment/>
    </xf>
    <xf numFmtId="164" fontId="15" fillId="11" borderId="25" xfId="0" applyNumberFormat="1" applyFont="1" applyFill="1" applyBorder="1" applyAlignment="1">
      <alignment/>
    </xf>
    <xf numFmtId="164" fontId="9" fillId="0" borderId="0" xfId="0" applyNumberFormat="1" applyFont="1" applyBorder="1" applyAlignment="1">
      <alignment/>
    </xf>
    <xf numFmtId="164" fontId="9" fillId="0" borderId="0" xfId="0" applyNumberFormat="1" applyFont="1" applyAlignment="1">
      <alignment/>
    </xf>
    <xf numFmtId="164" fontId="9" fillId="0" borderId="21" xfId="0" applyNumberFormat="1" applyFont="1" applyFill="1" applyBorder="1" applyAlignment="1">
      <alignment/>
    </xf>
    <xf numFmtId="164" fontId="0" fillId="0" borderId="26" xfId="0" applyNumberFormat="1" applyFill="1" applyBorder="1" applyAlignment="1">
      <alignment/>
    </xf>
    <xf numFmtId="0" fontId="2" fillId="0" borderId="27" xfId="0" applyFont="1" applyFill="1" applyBorder="1" applyAlignment="1">
      <alignment/>
    </xf>
    <xf numFmtId="0" fontId="9" fillId="0" borderId="0" xfId="0" applyFont="1" applyAlignment="1">
      <alignment/>
    </xf>
    <xf numFmtId="165" fontId="9" fillId="0" borderId="0" xfId="0" applyNumberFormat="1" applyFont="1" applyAlignment="1">
      <alignment/>
    </xf>
    <xf numFmtId="0" fontId="9" fillId="0" borderId="0" xfId="0" applyFont="1" applyFill="1" applyAlignment="1">
      <alignment/>
    </xf>
    <xf numFmtId="164" fontId="15" fillId="4" borderId="28" xfId="0" applyNumberFormat="1" applyFont="1" applyFill="1" applyBorder="1" applyAlignment="1">
      <alignment horizontal="center" vertical="center"/>
    </xf>
    <xf numFmtId="0" fontId="15" fillId="4" borderId="29" xfId="0" applyFont="1" applyFill="1" applyBorder="1" applyAlignment="1">
      <alignment horizontal="center" vertical="center"/>
    </xf>
    <xf numFmtId="0" fontId="15" fillId="4" borderId="30" xfId="0" applyFont="1" applyFill="1" applyBorder="1" applyAlignment="1">
      <alignment horizontal="center" vertical="center"/>
    </xf>
    <xf numFmtId="165" fontId="15" fillId="10" borderId="29" xfId="0" applyNumberFormat="1" applyFont="1" applyFill="1" applyBorder="1" applyAlignment="1">
      <alignment horizontal="center" vertical="center"/>
    </xf>
    <xf numFmtId="0" fontId="2" fillId="0" borderId="0" xfId="0" applyFont="1" applyFill="1" applyAlignment="1">
      <alignment vertical="center"/>
    </xf>
    <xf numFmtId="164" fontId="2" fillId="11" borderId="31" xfId="0" applyNumberFormat="1" applyFont="1" applyFill="1" applyBorder="1" applyAlignment="1">
      <alignment/>
    </xf>
    <xf numFmtId="164" fontId="0" fillId="0" borderId="32" xfId="0" applyNumberFormat="1" applyBorder="1" applyAlignment="1">
      <alignment/>
    </xf>
    <xf numFmtId="164" fontId="0" fillId="0" borderId="32" xfId="0" applyNumberFormat="1" applyFill="1" applyBorder="1" applyAlignment="1">
      <alignment/>
    </xf>
    <xf numFmtId="164" fontId="0" fillId="0" borderId="33" xfId="0" applyNumberFormat="1" applyFill="1" applyBorder="1" applyAlignment="1">
      <alignment/>
    </xf>
    <xf numFmtId="164" fontId="0" fillId="0" borderId="34" xfId="0" applyNumberFormat="1" applyFill="1" applyBorder="1" applyAlignment="1">
      <alignment/>
    </xf>
    <xf numFmtId="164" fontId="0" fillId="0" borderId="35" xfId="0" applyNumberFormat="1" applyFill="1" applyBorder="1" applyAlignment="1">
      <alignment/>
    </xf>
    <xf numFmtId="165" fontId="0" fillId="0" borderId="36" xfId="0" applyNumberFormat="1" applyFill="1" applyBorder="1" applyAlignment="1">
      <alignment/>
    </xf>
    <xf numFmtId="164" fontId="9" fillId="0" borderId="0" xfId="0" applyNumberFormat="1" applyFont="1" applyFill="1" applyBorder="1" applyAlignment="1">
      <alignment/>
    </xf>
    <xf numFmtId="164" fontId="0" fillId="0" borderId="36" xfId="0" applyNumberFormat="1" applyFill="1" applyBorder="1" applyAlignment="1">
      <alignment/>
    </xf>
    <xf numFmtId="0" fontId="0" fillId="0" borderId="37" xfId="0" applyFill="1" applyBorder="1" applyAlignment="1">
      <alignment/>
    </xf>
    <xf numFmtId="164" fontId="19" fillId="10" borderId="38" xfId="0" applyNumberFormat="1" applyFont="1" applyFill="1" applyBorder="1" applyAlignment="1">
      <alignment horizontal="center" vertical="center"/>
    </xf>
    <xf numFmtId="0" fontId="4" fillId="7" borderId="39"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7" xfId="0" applyFont="1" applyFill="1" applyBorder="1" applyAlignment="1">
      <alignment horizontal="center" vertical="center"/>
    </xf>
    <xf numFmtId="0" fontId="0" fillId="0" borderId="0" xfId="0" applyFill="1" applyBorder="1" applyAlignment="1">
      <alignment horizontal="left"/>
    </xf>
    <xf numFmtId="164" fontId="0" fillId="0" borderId="0" xfId="0" applyNumberFormat="1" applyFill="1" applyAlignment="1">
      <alignment/>
    </xf>
    <xf numFmtId="165" fontId="0" fillId="0" borderId="0" xfId="0" applyNumberFormat="1" applyFill="1" applyAlignment="1">
      <alignment/>
    </xf>
    <xf numFmtId="164" fontId="0" fillId="0" borderId="40" xfId="0" applyNumberFormat="1" applyFill="1" applyBorder="1" applyAlignment="1">
      <alignment/>
    </xf>
    <xf numFmtId="164" fontId="9" fillId="0" borderId="40" xfId="0" applyNumberFormat="1" applyFont="1" applyFill="1" applyBorder="1" applyAlignment="1">
      <alignment/>
    </xf>
    <xf numFmtId="0" fontId="0" fillId="0" borderId="40" xfId="0" applyFill="1" applyBorder="1" applyAlignment="1">
      <alignment/>
    </xf>
    <xf numFmtId="165" fontId="0" fillId="0" borderId="40" xfId="0" applyNumberFormat="1" applyFill="1" applyBorder="1" applyAlignment="1">
      <alignment/>
    </xf>
    <xf numFmtId="0" fontId="16" fillId="0" borderId="0" xfId="0" applyFont="1" applyAlignment="1">
      <alignment/>
    </xf>
    <xf numFmtId="0" fontId="16" fillId="0" borderId="32" xfId="0" applyFont="1" applyBorder="1" applyAlignment="1">
      <alignment/>
    </xf>
    <xf numFmtId="164" fontId="0" fillId="0" borderId="41" xfId="0" applyNumberFormat="1" applyBorder="1" applyAlignment="1">
      <alignment/>
    </xf>
    <xf numFmtId="164" fontId="9" fillId="0" borderId="41" xfId="0" applyNumberFormat="1" applyFont="1" applyBorder="1" applyAlignment="1">
      <alignment/>
    </xf>
    <xf numFmtId="0" fontId="12" fillId="0" borderId="35" xfId="0" applyFont="1" applyFill="1" applyBorder="1" applyAlignment="1">
      <alignment wrapText="1"/>
    </xf>
    <xf numFmtId="164" fontId="0" fillId="0" borderId="42" xfId="0" applyNumberFormat="1" applyFill="1" applyBorder="1" applyAlignment="1">
      <alignment/>
    </xf>
    <xf numFmtId="164" fontId="0" fillId="0" borderId="43" xfId="0" applyNumberFormat="1" applyFill="1" applyBorder="1" applyAlignment="1">
      <alignment/>
    </xf>
    <xf numFmtId="164" fontId="0" fillId="0" borderId="44" xfId="0" applyNumberFormat="1" applyFill="1" applyBorder="1" applyAlignment="1">
      <alignment/>
    </xf>
    <xf numFmtId="164" fontId="0" fillId="0" borderId="45" xfId="0" applyNumberFormat="1" applyFill="1" applyBorder="1" applyAlignment="1">
      <alignment/>
    </xf>
    <xf numFmtId="164" fontId="0" fillId="0" borderId="46" xfId="0" applyNumberFormat="1" applyFill="1" applyBorder="1" applyAlignment="1">
      <alignment/>
    </xf>
    <xf numFmtId="0" fontId="0" fillId="0" borderId="46" xfId="0" applyFill="1" applyBorder="1" applyAlignment="1">
      <alignment/>
    </xf>
    <xf numFmtId="164" fontId="0" fillId="0" borderId="18" xfId="0" applyNumberFormat="1" applyFill="1" applyBorder="1" applyAlignment="1">
      <alignment/>
    </xf>
    <xf numFmtId="164" fontId="0" fillId="0" borderId="47" xfId="0" applyNumberFormat="1" applyFill="1" applyBorder="1" applyAlignment="1">
      <alignment/>
    </xf>
    <xf numFmtId="165" fontId="0" fillId="0" borderId="18" xfId="0" applyNumberFormat="1" applyFill="1" applyBorder="1" applyAlignment="1">
      <alignment/>
    </xf>
    <xf numFmtId="0" fontId="12" fillId="0" borderId="45" xfId="0" applyFont="1" applyFill="1" applyBorder="1" applyAlignment="1">
      <alignment/>
    </xf>
    <xf numFmtId="164" fontId="9" fillId="0" borderId="48" xfId="0" applyNumberFormat="1" applyFont="1" applyFill="1" applyBorder="1" applyAlignment="1">
      <alignment/>
    </xf>
    <xf numFmtId="164" fontId="0" fillId="0" borderId="49" xfId="0" applyNumberFormat="1" applyFill="1" applyBorder="1" applyAlignment="1">
      <alignment/>
    </xf>
    <xf numFmtId="164" fontId="0" fillId="0" borderId="50" xfId="0" applyNumberFormat="1" applyFill="1" applyBorder="1" applyAlignment="1">
      <alignment/>
    </xf>
    <xf numFmtId="164" fontId="9" fillId="0" borderId="19" xfId="0" applyNumberFormat="1" applyFont="1" applyFill="1" applyBorder="1" applyAlignment="1">
      <alignment/>
    </xf>
    <xf numFmtId="164" fontId="0" fillId="0" borderId="51" xfId="0" applyNumberFormat="1" applyFill="1" applyBorder="1" applyAlignment="1">
      <alignment/>
    </xf>
    <xf numFmtId="0" fontId="0" fillId="0" borderId="52" xfId="0" applyFill="1" applyBorder="1" applyAlignment="1">
      <alignment/>
    </xf>
    <xf numFmtId="164" fontId="0" fillId="0" borderId="20" xfId="0" applyNumberFormat="1" applyFill="1" applyBorder="1" applyAlignment="1">
      <alignment/>
    </xf>
    <xf numFmtId="165" fontId="0" fillId="0" borderId="20" xfId="0" applyNumberFormat="1" applyFill="1" applyBorder="1" applyAlignment="1">
      <alignment/>
    </xf>
    <xf numFmtId="164" fontId="12" fillId="0" borderId="42" xfId="0" applyNumberFormat="1" applyFont="1" applyFill="1" applyBorder="1" applyAlignment="1">
      <alignment/>
    </xf>
    <xf numFmtId="0" fontId="9" fillId="0" borderId="42" xfId="0" applyFont="1" applyFill="1" applyBorder="1" applyAlignment="1">
      <alignment horizontal="left" vertical="center"/>
    </xf>
    <xf numFmtId="0" fontId="0" fillId="0" borderId="53" xfId="0" applyFont="1" applyFill="1" applyBorder="1" applyAlignment="1">
      <alignment/>
    </xf>
    <xf numFmtId="165" fontId="0" fillId="0" borderId="42" xfId="0" applyNumberFormat="1" applyFill="1" applyBorder="1" applyAlignment="1">
      <alignment/>
    </xf>
    <xf numFmtId="164" fontId="0" fillId="0" borderId="48" xfId="0" applyNumberFormat="1" applyFill="1" applyBorder="1" applyAlignment="1">
      <alignment/>
    </xf>
    <xf numFmtId="165" fontId="0" fillId="0" borderId="34" xfId="0" applyNumberFormat="1" applyFill="1" applyBorder="1" applyAlignment="1">
      <alignment/>
    </xf>
    <xf numFmtId="165" fontId="0" fillId="0" borderId="12" xfId="0" applyNumberFormat="1" applyFill="1" applyBorder="1" applyAlignment="1">
      <alignment/>
    </xf>
    <xf numFmtId="0" fontId="0" fillId="0" borderId="51" xfId="0" applyFont="1" applyFill="1" applyBorder="1" applyAlignment="1">
      <alignment horizontal="left"/>
    </xf>
    <xf numFmtId="0" fontId="0" fillId="0" borderId="51" xfId="0" applyFont="1" applyFill="1" applyBorder="1" applyAlignment="1">
      <alignment horizontal="left" wrapText="1"/>
    </xf>
    <xf numFmtId="164" fontId="0" fillId="0" borderId="19" xfId="0" applyNumberFormat="1" applyFill="1" applyBorder="1" applyAlignment="1">
      <alignment/>
    </xf>
    <xf numFmtId="164" fontId="0" fillId="0" borderId="12" xfId="0" applyNumberFormat="1" applyFill="1" applyBorder="1" applyAlignment="1">
      <alignment/>
    </xf>
    <xf numFmtId="164" fontId="2" fillId="0" borderId="24" xfId="0" applyNumberFormat="1" applyFont="1" applyFill="1" applyBorder="1" applyAlignment="1">
      <alignment/>
    </xf>
    <xf numFmtId="164" fontId="0" fillId="0" borderId="54" xfId="0" applyNumberFormat="1" applyFill="1" applyBorder="1" applyAlignment="1">
      <alignment/>
    </xf>
    <xf numFmtId="164" fontId="0" fillId="0" borderId="55" xfId="0" applyNumberFormat="1" applyFill="1" applyBorder="1" applyAlignment="1">
      <alignment/>
    </xf>
    <xf numFmtId="164" fontId="0" fillId="0" borderId="56" xfId="0" applyNumberFormat="1" applyFill="1" applyBorder="1" applyAlignment="1">
      <alignment/>
    </xf>
    <xf numFmtId="164" fontId="0" fillId="0" borderId="57" xfId="0" applyNumberFormat="1" applyFill="1" applyBorder="1" applyAlignment="1">
      <alignment/>
    </xf>
    <xf numFmtId="164" fontId="2" fillId="0" borderId="58" xfId="0" applyNumberFormat="1" applyFont="1" applyFill="1" applyBorder="1" applyAlignment="1">
      <alignment/>
    </xf>
    <xf numFmtId="164" fontId="2" fillId="0" borderId="59" xfId="0" applyNumberFormat="1" applyFont="1" applyFill="1" applyBorder="1" applyAlignment="1">
      <alignment/>
    </xf>
    <xf numFmtId="164" fontId="2" fillId="0" borderId="60" xfId="0" applyNumberFormat="1" applyFont="1" applyFill="1" applyBorder="1" applyAlignment="1">
      <alignment/>
    </xf>
    <xf numFmtId="164" fontId="0" fillId="0" borderId="61" xfId="0" applyNumberFormat="1" applyFill="1" applyBorder="1" applyAlignment="1">
      <alignment/>
    </xf>
    <xf numFmtId="164" fontId="9" fillId="0" borderId="18" xfId="0" applyNumberFormat="1" applyFont="1" applyFill="1" applyBorder="1" applyAlignment="1">
      <alignment/>
    </xf>
    <xf numFmtId="164" fontId="2" fillId="0" borderId="40" xfId="0" applyNumberFormat="1" applyFont="1" applyFill="1" applyBorder="1" applyAlignment="1">
      <alignment/>
    </xf>
    <xf numFmtId="164" fontId="2" fillId="0" borderId="62" xfId="0" applyNumberFormat="1" applyFont="1" applyFill="1" applyBorder="1" applyAlignment="1">
      <alignment/>
    </xf>
    <xf numFmtId="164" fontId="2" fillId="0" borderId="63" xfId="0" applyNumberFormat="1" applyFont="1" applyFill="1" applyBorder="1" applyAlignment="1">
      <alignment/>
    </xf>
    <xf numFmtId="164" fontId="15" fillId="0" borderId="23" xfId="0" applyNumberFormat="1" applyFont="1" applyFill="1" applyBorder="1" applyAlignment="1">
      <alignment/>
    </xf>
    <xf numFmtId="165" fontId="2" fillId="0" borderId="58" xfId="0" applyNumberFormat="1" applyFont="1" applyFill="1" applyBorder="1" applyAlignment="1">
      <alignment/>
    </xf>
    <xf numFmtId="0" fontId="0" fillId="0" borderId="41" xfId="0" applyBorder="1" applyAlignment="1">
      <alignment/>
    </xf>
    <xf numFmtId="0" fontId="0" fillId="0" borderId="40" xfId="0" applyBorder="1" applyAlignment="1">
      <alignment/>
    </xf>
    <xf numFmtId="164" fontId="0" fillId="0" borderId="53" xfId="0" applyNumberFormat="1" applyFill="1" applyBorder="1" applyAlignment="1">
      <alignment/>
    </xf>
    <xf numFmtId="0" fontId="0" fillId="0" borderId="41" xfId="0" applyFill="1" applyBorder="1" applyAlignment="1">
      <alignment/>
    </xf>
    <xf numFmtId="164" fontId="2" fillId="3" borderId="15" xfId="0" applyNumberFormat="1" applyFont="1" applyFill="1" applyBorder="1" applyAlignment="1">
      <alignment/>
    </xf>
    <xf numFmtId="164" fontId="2" fillId="3" borderId="64" xfId="0" applyNumberFormat="1" applyFont="1" applyFill="1" applyBorder="1" applyAlignment="1">
      <alignment/>
    </xf>
    <xf numFmtId="164" fontId="2" fillId="3" borderId="65" xfId="0" applyNumberFormat="1" applyFont="1" applyFill="1" applyBorder="1" applyAlignment="1">
      <alignment/>
    </xf>
    <xf numFmtId="164" fontId="15" fillId="3" borderId="25" xfId="0" applyNumberFormat="1" applyFont="1" applyFill="1" applyBorder="1" applyAlignment="1">
      <alignment/>
    </xf>
    <xf numFmtId="164" fontId="2" fillId="3" borderId="16" xfId="0" applyNumberFormat="1" applyFont="1" applyFill="1" applyBorder="1" applyAlignment="1">
      <alignment/>
    </xf>
    <xf numFmtId="164" fontId="2" fillId="3" borderId="14" xfId="0" applyNumberFormat="1" applyFont="1" applyFill="1" applyBorder="1" applyAlignment="1">
      <alignment/>
    </xf>
    <xf numFmtId="164" fontId="2" fillId="3" borderId="17" xfId="0" applyNumberFormat="1" applyFont="1" applyFill="1" applyBorder="1" applyAlignment="1">
      <alignment/>
    </xf>
    <xf numFmtId="0" fontId="0" fillId="0" borderId="57" xfId="0" applyFont="1" applyFill="1" applyBorder="1" applyAlignment="1">
      <alignment horizontal="left"/>
    </xf>
    <xf numFmtId="164" fontId="0" fillId="0" borderId="66" xfId="0" applyNumberFormat="1" applyFill="1" applyBorder="1" applyAlignment="1">
      <alignment/>
    </xf>
    <xf numFmtId="164" fontId="0" fillId="0" borderId="67" xfId="0" applyNumberFormat="1" applyFill="1" applyBorder="1" applyAlignment="1">
      <alignment/>
    </xf>
    <xf numFmtId="164" fontId="0" fillId="0" borderId="68" xfId="0" applyNumberFormat="1" applyFill="1" applyBorder="1" applyAlignment="1">
      <alignment/>
    </xf>
    <xf numFmtId="164" fontId="9" fillId="0" borderId="69" xfId="0" applyNumberFormat="1" applyFont="1" applyFill="1" applyBorder="1" applyAlignment="1">
      <alignment/>
    </xf>
    <xf numFmtId="164" fontId="0" fillId="0" borderId="70" xfId="0" applyNumberFormat="1" applyFill="1" applyBorder="1" applyAlignment="1">
      <alignment/>
    </xf>
    <xf numFmtId="0" fontId="0" fillId="0" borderId="0" xfId="0" applyFont="1" applyFill="1" applyBorder="1" applyAlignment="1">
      <alignment horizontal="left"/>
    </xf>
    <xf numFmtId="0" fontId="13" fillId="0" borderId="0" xfId="47" applyFont="1" applyBorder="1" applyAlignment="1">
      <alignment vertical="center"/>
      <protection/>
    </xf>
    <xf numFmtId="164" fontId="17" fillId="17" borderId="71" xfId="0" applyNumberFormat="1" applyFont="1" applyFill="1" applyBorder="1" applyAlignment="1">
      <alignment/>
    </xf>
    <xf numFmtId="164" fontId="6" fillId="17" borderId="71" xfId="0" applyNumberFormat="1" applyFont="1" applyFill="1" applyBorder="1" applyAlignment="1">
      <alignment/>
    </xf>
    <xf numFmtId="0" fontId="6" fillId="17" borderId="71" xfId="0" applyFont="1" applyFill="1" applyBorder="1" applyAlignment="1">
      <alignment/>
    </xf>
    <xf numFmtId="164" fontId="15" fillId="4" borderId="72" xfId="0" applyNumberFormat="1" applyFont="1" applyFill="1" applyBorder="1" applyAlignment="1">
      <alignment horizontal="center" vertical="center"/>
    </xf>
    <xf numFmtId="164" fontId="18" fillId="4" borderId="73" xfId="0" applyNumberFormat="1" applyFont="1" applyFill="1" applyBorder="1" applyAlignment="1">
      <alignment horizontal="center" vertical="center"/>
    </xf>
    <xf numFmtId="164" fontId="18" fillId="4" borderId="74" xfId="0" applyNumberFormat="1" applyFont="1" applyFill="1" applyBorder="1" applyAlignment="1">
      <alignment horizontal="center" vertical="center"/>
    </xf>
    <xf numFmtId="164" fontId="2" fillId="11" borderId="64" xfId="0" applyNumberFormat="1" applyFont="1" applyFill="1" applyBorder="1" applyAlignment="1">
      <alignment/>
    </xf>
    <xf numFmtId="164" fontId="2" fillId="11" borderId="65" xfId="0" applyNumberFormat="1" applyFont="1" applyFill="1" applyBorder="1" applyAlignment="1">
      <alignment/>
    </xf>
    <xf numFmtId="0" fontId="15" fillId="4" borderId="72" xfId="0" applyFont="1" applyFill="1" applyBorder="1" applyAlignment="1">
      <alignment horizontal="center" vertical="center"/>
    </xf>
    <xf numFmtId="0" fontId="18" fillId="4" borderId="73" xfId="0" applyFont="1" applyFill="1" applyBorder="1" applyAlignment="1">
      <alignment horizontal="center" vertical="center"/>
    </xf>
    <xf numFmtId="165" fontId="15" fillId="10" borderId="72" xfId="0" applyNumberFormat="1" applyFont="1" applyFill="1" applyBorder="1" applyAlignment="1">
      <alignment horizontal="center" vertical="center"/>
    </xf>
    <xf numFmtId="165" fontId="2" fillId="11" borderId="64" xfId="0" applyNumberFormat="1" applyFont="1" applyFill="1" applyBorder="1" applyAlignment="1">
      <alignment/>
    </xf>
    <xf numFmtId="165" fontId="18" fillId="10" borderId="73" xfId="0" applyNumberFormat="1" applyFont="1" applyFill="1" applyBorder="1" applyAlignment="1">
      <alignment horizontal="center" vertical="center"/>
    </xf>
    <xf numFmtId="165" fontId="2" fillId="11" borderId="31" xfId="0" applyNumberFormat="1" applyFont="1" applyFill="1" applyBorder="1" applyAlignment="1">
      <alignment/>
    </xf>
    <xf numFmtId="164" fontId="0" fillId="0" borderId="40" xfId="0" applyNumberFormat="1" applyBorder="1" applyAlignment="1">
      <alignment/>
    </xf>
    <xf numFmtId="164" fontId="6" fillId="17" borderId="75" xfId="0" applyNumberFormat="1" applyFont="1" applyFill="1" applyBorder="1" applyAlignment="1">
      <alignment/>
    </xf>
    <xf numFmtId="165" fontId="6" fillId="17" borderId="71" xfId="0" applyNumberFormat="1" applyFont="1" applyFill="1" applyBorder="1" applyAlignment="1">
      <alignment/>
    </xf>
    <xf numFmtId="165" fontId="0" fillId="0" borderId="41" xfId="0" applyNumberFormat="1" applyBorder="1" applyAlignment="1">
      <alignment/>
    </xf>
    <xf numFmtId="164" fontId="2" fillId="3" borderId="31" xfId="0" applyNumberFormat="1" applyFont="1" applyFill="1" applyBorder="1" applyAlignment="1">
      <alignment/>
    </xf>
    <xf numFmtId="164" fontId="0" fillId="0" borderId="76" xfId="0" applyNumberFormat="1" applyFill="1" applyBorder="1" applyAlignment="1">
      <alignment/>
    </xf>
    <xf numFmtId="164" fontId="0" fillId="0" borderId="77" xfId="0" applyNumberFormat="1" applyFill="1" applyBorder="1" applyAlignment="1">
      <alignment/>
    </xf>
    <xf numFmtId="165" fontId="0" fillId="0" borderId="43" xfId="0" applyNumberFormat="1" applyFill="1" applyBorder="1" applyAlignment="1">
      <alignment/>
    </xf>
    <xf numFmtId="165" fontId="0" fillId="0" borderId="44" xfId="0" applyNumberFormat="1" applyFill="1" applyBorder="1" applyAlignment="1">
      <alignment/>
    </xf>
    <xf numFmtId="0" fontId="0" fillId="0" borderId="43" xfId="0" applyFill="1" applyBorder="1" applyAlignment="1">
      <alignment/>
    </xf>
    <xf numFmtId="0" fontId="0" fillId="0" borderId="44" xfId="0" applyFill="1" applyBorder="1" applyAlignment="1">
      <alignment/>
    </xf>
    <xf numFmtId="0" fontId="0" fillId="0" borderId="50" xfId="0" applyFill="1" applyBorder="1" applyAlignment="1">
      <alignment/>
    </xf>
    <xf numFmtId="0" fontId="0" fillId="0" borderId="33" xfId="0" applyFill="1" applyBorder="1" applyAlignment="1">
      <alignment/>
    </xf>
    <xf numFmtId="165" fontId="0" fillId="0" borderId="78" xfId="0" applyNumberFormat="1" applyFill="1" applyBorder="1" applyAlignment="1">
      <alignment/>
    </xf>
    <xf numFmtId="165" fontId="0" fillId="0" borderId="33" xfId="0" applyNumberFormat="1" applyFill="1" applyBorder="1" applyAlignment="1">
      <alignment/>
    </xf>
    <xf numFmtId="165" fontId="0" fillId="0" borderId="40" xfId="0" applyNumberFormat="1" applyBorder="1" applyAlignment="1">
      <alignment/>
    </xf>
    <xf numFmtId="0" fontId="12" fillId="0" borderId="57" xfId="0" applyFont="1" applyFill="1" applyBorder="1" applyAlignment="1">
      <alignment/>
    </xf>
    <xf numFmtId="164" fontId="0" fillId="0" borderId="79" xfId="0" applyNumberFormat="1" applyFill="1" applyBorder="1" applyAlignment="1">
      <alignment/>
    </xf>
    <xf numFmtId="164" fontId="9" fillId="0" borderId="66" xfId="0" applyNumberFormat="1" applyFont="1" applyFill="1" applyBorder="1" applyAlignment="1">
      <alignment/>
    </xf>
    <xf numFmtId="164" fontId="0" fillId="0" borderId="69" xfId="0" applyNumberFormat="1" applyFill="1" applyBorder="1" applyAlignment="1">
      <alignment/>
    </xf>
    <xf numFmtId="0" fontId="0" fillId="0" borderId="69" xfId="0" applyFill="1" applyBorder="1" applyAlignment="1">
      <alignment/>
    </xf>
    <xf numFmtId="0" fontId="0" fillId="0" borderId="67" xfId="0" applyFill="1" applyBorder="1" applyAlignment="1">
      <alignment/>
    </xf>
    <xf numFmtId="0" fontId="0" fillId="0" borderId="79" xfId="0" applyFill="1" applyBorder="1" applyAlignment="1">
      <alignment/>
    </xf>
    <xf numFmtId="0" fontId="0" fillId="0" borderId="56" xfId="0" applyFill="1" applyBorder="1" applyAlignment="1">
      <alignment/>
    </xf>
    <xf numFmtId="165" fontId="0" fillId="0" borderId="69" xfId="0" applyNumberFormat="1" applyFill="1" applyBorder="1" applyAlignment="1">
      <alignment/>
    </xf>
    <xf numFmtId="165" fontId="0" fillId="0" borderId="67" xfId="0" applyNumberFormat="1" applyFill="1" applyBorder="1" applyAlignment="1">
      <alignment/>
    </xf>
    <xf numFmtId="165" fontId="0" fillId="0" borderId="79" xfId="0" applyNumberFormat="1" applyFill="1" applyBorder="1" applyAlignment="1">
      <alignment/>
    </xf>
    <xf numFmtId="164" fontId="2" fillId="3" borderId="62" xfId="0" applyNumberFormat="1" applyFont="1" applyFill="1" applyBorder="1" applyAlignment="1">
      <alignment/>
    </xf>
    <xf numFmtId="0" fontId="9" fillId="0" borderId="55" xfId="0" applyFont="1" applyFill="1" applyBorder="1" applyAlignment="1">
      <alignment horizontal="left" vertical="center"/>
    </xf>
    <xf numFmtId="164" fontId="0" fillId="17" borderId="80" xfId="0" applyNumberFormat="1" applyFill="1" applyBorder="1" applyAlignment="1">
      <alignment/>
    </xf>
    <xf numFmtId="164" fontId="9" fillId="17" borderId="80" xfId="0" applyNumberFormat="1" applyFont="1" applyFill="1" applyBorder="1" applyAlignment="1">
      <alignment/>
    </xf>
    <xf numFmtId="164" fontId="0" fillId="17" borderId="81" xfId="0" applyNumberFormat="1" applyFill="1" applyBorder="1" applyAlignment="1">
      <alignment/>
    </xf>
    <xf numFmtId="0" fontId="0" fillId="17" borderId="80" xfId="0" applyFill="1" applyBorder="1" applyAlignment="1">
      <alignment/>
    </xf>
    <xf numFmtId="165" fontId="0" fillId="17" borderId="80" xfId="0" applyNumberFormat="1" applyFill="1" applyBorder="1" applyAlignment="1">
      <alignment/>
    </xf>
    <xf numFmtId="164" fontId="2" fillId="3" borderId="82" xfId="0" applyNumberFormat="1" applyFont="1" applyFill="1" applyBorder="1" applyAlignment="1">
      <alignment/>
    </xf>
    <xf numFmtId="0" fontId="0" fillId="0" borderId="83" xfId="0" applyFill="1" applyBorder="1" applyAlignment="1">
      <alignment/>
    </xf>
    <xf numFmtId="0" fontId="0" fillId="0" borderId="0" xfId="0" applyAlignment="1">
      <alignment horizontal="left" vertical="center"/>
    </xf>
    <xf numFmtId="0" fontId="20" fillId="0" borderId="0" xfId="0" applyFont="1" applyAlignment="1">
      <alignment horizontal="left" vertical="center"/>
    </xf>
    <xf numFmtId="0" fontId="9" fillId="0" borderId="34" xfId="0" applyFont="1" applyFill="1" applyBorder="1" applyAlignment="1">
      <alignment horizontal="left" vertical="center"/>
    </xf>
    <xf numFmtId="0" fontId="0" fillId="0" borderId="41" xfId="0" applyBorder="1" applyAlignment="1">
      <alignment horizontal="left" vertical="center"/>
    </xf>
    <xf numFmtId="0" fontId="0" fillId="0" borderId="40" xfId="0" applyBorder="1" applyAlignment="1">
      <alignment horizontal="left" vertical="center"/>
    </xf>
    <xf numFmtId="0" fontId="9" fillId="0" borderId="22" xfId="0" applyFont="1" applyFill="1" applyBorder="1" applyAlignment="1">
      <alignment horizontal="left" vertical="center"/>
    </xf>
    <xf numFmtId="0" fontId="9" fillId="0" borderId="84" xfId="0" applyFont="1" applyFill="1" applyBorder="1" applyAlignment="1">
      <alignment horizontal="left" vertical="center"/>
    </xf>
    <xf numFmtId="0" fontId="0" fillId="0" borderId="0" xfId="0" applyBorder="1" applyAlignment="1">
      <alignment horizontal="left" vertical="center"/>
    </xf>
    <xf numFmtId="0" fontId="2" fillId="0" borderId="0" xfId="0" applyFont="1" applyFill="1" applyBorder="1" applyAlignment="1">
      <alignment horizontal="left" vertical="center"/>
    </xf>
    <xf numFmtId="0" fontId="0" fillId="0" borderId="22" xfId="0" applyBorder="1" applyAlignment="1">
      <alignment horizontal="left" vertical="center"/>
    </xf>
    <xf numFmtId="0" fontId="0" fillId="0" borderId="40" xfId="0" applyFill="1"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vertical="center"/>
    </xf>
    <xf numFmtId="164" fontId="0" fillId="0" borderId="85" xfId="0" applyNumberFormat="1" applyFill="1" applyBorder="1" applyAlignment="1">
      <alignment/>
    </xf>
    <xf numFmtId="164" fontId="0" fillId="0" borderId="86" xfId="0" applyNumberFormat="1" applyFill="1" applyBorder="1" applyAlignment="1">
      <alignment/>
    </xf>
    <xf numFmtId="0" fontId="0" fillId="0" borderId="87" xfId="0" applyFill="1" applyBorder="1" applyAlignment="1">
      <alignment/>
    </xf>
    <xf numFmtId="0" fontId="0" fillId="0" borderId="45" xfId="0" applyFont="1" applyFill="1" applyBorder="1" applyAlignment="1">
      <alignment horizontal="left" vertical="center" wrapText="1"/>
    </xf>
    <xf numFmtId="164" fontId="0" fillId="0" borderId="78" xfId="0" applyNumberFormat="1" applyFill="1" applyBorder="1" applyAlignment="1">
      <alignment/>
    </xf>
    <xf numFmtId="164" fontId="9" fillId="0" borderId="22" xfId="0" applyNumberFormat="1" applyFont="1" applyBorder="1" applyAlignment="1">
      <alignment/>
    </xf>
    <xf numFmtId="0" fontId="12" fillId="0" borderId="51" xfId="0" applyFont="1" applyFill="1" applyBorder="1" applyAlignment="1">
      <alignment/>
    </xf>
    <xf numFmtId="0" fontId="15" fillId="0" borderId="0" xfId="0" applyFont="1" applyAlignment="1">
      <alignment/>
    </xf>
    <xf numFmtId="164" fontId="15" fillId="11" borderId="14" xfId="0" applyNumberFormat="1" applyFont="1" applyFill="1" applyBorder="1" applyAlignment="1">
      <alignment/>
    </xf>
    <xf numFmtId="164" fontId="9" fillId="0" borderId="20" xfId="0" applyNumberFormat="1" applyFont="1" applyFill="1" applyBorder="1" applyAlignment="1">
      <alignment/>
    </xf>
    <xf numFmtId="164" fontId="9" fillId="0" borderId="0" xfId="0" applyNumberFormat="1" applyFont="1" applyFill="1" applyAlignment="1">
      <alignment/>
    </xf>
    <xf numFmtId="0" fontId="9" fillId="0" borderId="85" xfId="0" applyFont="1" applyFill="1" applyBorder="1" applyAlignment="1">
      <alignment horizontal="left" vertical="center"/>
    </xf>
    <xf numFmtId="0" fontId="9" fillId="0" borderId="84" xfId="0" applyFont="1" applyFill="1" applyBorder="1" applyAlignment="1">
      <alignment horizontal="left" vertical="center" wrapText="1"/>
    </xf>
    <xf numFmtId="0" fontId="0" fillId="0" borderId="57" xfId="0" applyFill="1" applyBorder="1" applyAlignment="1">
      <alignment wrapText="1"/>
    </xf>
    <xf numFmtId="164" fontId="0" fillId="0" borderId="88" xfId="0" applyNumberFormat="1" applyFill="1" applyBorder="1" applyAlignment="1">
      <alignment/>
    </xf>
    <xf numFmtId="164" fontId="0" fillId="0" borderId="89" xfId="0" applyNumberFormat="1" applyFill="1" applyBorder="1" applyAlignment="1">
      <alignment/>
    </xf>
    <xf numFmtId="164" fontId="9" fillId="0" borderId="90" xfId="0" applyNumberFormat="1" applyFont="1" applyFill="1" applyBorder="1" applyAlignment="1">
      <alignment/>
    </xf>
    <xf numFmtId="164" fontId="0" fillId="0" borderId="91" xfId="0" applyNumberFormat="1" applyFill="1" applyBorder="1" applyAlignment="1">
      <alignment/>
    </xf>
    <xf numFmtId="164" fontId="0" fillId="0" borderId="92" xfId="0" applyNumberFormat="1" applyFill="1" applyBorder="1" applyAlignment="1">
      <alignment/>
    </xf>
    <xf numFmtId="0" fontId="0" fillId="0" borderId="92" xfId="0" applyFill="1" applyBorder="1" applyAlignment="1">
      <alignment/>
    </xf>
    <xf numFmtId="0" fontId="0" fillId="0" borderId="89" xfId="0" applyFill="1" applyBorder="1" applyAlignment="1">
      <alignment/>
    </xf>
    <xf numFmtId="0" fontId="0" fillId="0" borderId="93" xfId="0" applyFill="1" applyBorder="1" applyAlignment="1">
      <alignment/>
    </xf>
    <xf numFmtId="165" fontId="0" fillId="0" borderId="92" xfId="0" applyNumberFormat="1" applyFill="1" applyBorder="1" applyAlignment="1">
      <alignment/>
    </xf>
    <xf numFmtId="165" fontId="0" fillId="0" borderId="89" xfId="0" applyNumberFormat="1" applyFill="1" applyBorder="1" applyAlignment="1">
      <alignment/>
    </xf>
    <xf numFmtId="164" fontId="0" fillId="0" borderId="94" xfId="0" applyNumberFormat="1" applyFill="1" applyBorder="1" applyAlignment="1">
      <alignment/>
    </xf>
    <xf numFmtId="0" fontId="7" fillId="7" borderId="64"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72" xfId="0" applyFont="1" applyFill="1" applyBorder="1" applyAlignment="1">
      <alignment horizontal="center" vertical="center"/>
    </xf>
    <xf numFmtId="0" fontId="5" fillId="4" borderId="38" xfId="0" applyFont="1" applyFill="1" applyBorder="1" applyAlignment="1">
      <alignment horizontal="center" vertical="center"/>
    </xf>
    <xf numFmtId="0" fontId="2" fillId="10" borderId="28" xfId="0" applyFont="1" applyFill="1" applyBorder="1" applyAlignment="1">
      <alignment horizontal="center" vertical="center"/>
    </xf>
    <xf numFmtId="0" fontId="2" fillId="10" borderId="72" xfId="0" applyFont="1" applyFill="1" applyBorder="1" applyAlignment="1">
      <alignment horizontal="center" vertical="center"/>
    </xf>
    <xf numFmtId="0" fontId="5" fillId="10" borderId="38" xfId="0" applyFont="1" applyFill="1" applyBorder="1" applyAlignment="1">
      <alignment horizontal="center" vertical="center"/>
    </xf>
    <xf numFmtId="0" fontId="2" fillId="11" borderId="34" xfId="0" applyFont="1" applyFill="1" applyBorder="1" applyAlignment="1">
      <alignment horizontal="center" vertical="center"/>
    </xf>
    <xf numFmtId="0" fontId="2" fillId="11" borderId="78" xfId="0" applyFont="1" applyFill="1" applyBorder="1" applyAlignment="1">
      <alignment horizontal="center" vertical="center"/>
    </xf>
    <xf numFmtId="0" fontId="2" fillId="11" borderId="26" xfId="0" applyFont="1" applyFill="1" applyBorder="1" applyAlignment="1">
      <alignment horizontal="center" vertical="center"/>
    </xf>
    <xf numFmtId="0" fontId="2" fillId="11" borderId="42" xfId="0" applyFont="1" applyFill="1" applyBorder="1" applyAlignment="1">
      <alignment horizontal="center" vertical="center"/>
    </xf>
    <xf numFmtId="0" fontId="2" fillId="11" borderId="43" xfId="0" applyFont="1" applyFill="1" applyBorder="1" applyAlignment="1">
      <alignment horizontal="center" vertical="center"/>
    </xf>
    <xf numFmtId="0" fontId="2" fillId="11" borderId="47" xfId="0" applyFont="1" applyFill="1" applyBorder="1" applyAlignment="1">
      <alignment horizontal="center" vertical="center"/>
    </xf>
    <xf numFmtId="0" fontId="2" fillId="11" borderId="49" xfId="0" applyFont="1" applyFill="1" applyBorder="1" applyAlignment="1">
      <alignment horizontal="center" vertical="center"/>
    </xf>
    <xf numFmtId="0" fontId="2" fillId="11" borderId="50" xfId="0" applyFont="1" applyFill="1" applyBorder="1" applyAlignment="1">
      <alignment horizontal="center" vertical="center"/>
    </xf>
    <xf numFmtId="0" fontId="2" fillId="11" borderId="53" xfId="0" applyFont="1" applyFill="1" applyBorder="1" applyAlignment="1">
      <alignment horizontal="center" vertical="center"/>
    </xf>
    <xf numFmtId="0" fontId="0" fillId="0" borderId="0" xfId="0" applyAlignment="1">
      <alignment horizontal="center" vertical="center"/>
    </xf>
    <xf numFmtId="0" fontId="2" fillId="3" borderId="95" xfId="0" applyFont="1" applyFill="1" applyBorder="1" applyAlignment="1">
      <alignment horizontal="center" vertical="center"/>
    </xf>
    <xf numFmtId="0" fontId="2" fillId="4" borderId="29" xfId="0" applyFont="1" applyFill="1" applyBorder="1" applyAlignment="1">
      <alignment horizontal="center" vertical="center"/>
    </xf>
    <xf numFmtId="0" fontId="0" fillId="0" borderId="41" xfId="0" applyBorder="1" applyAlignment="1">
      <alignment horizontal="center" vertical="center"/>
    </xf>
    <xf numFmtId="0" fontId="16" fillId="11" borderId="96" xfId="0" applyFont="1" applyFill="1" applyBorder="1" applyAlignment="1">
      <alignment horizontal="left" vertical="center"/>
    </xf>
    <xf numFmtId="0" fontId="16" fillId="11" borderId="97" xfId="0" applyFont="1" applyFill="1" applyBorder="1" applyAlignment="1">
      <alignment horizontal="left" vertical="center"/>
    </xf>
    <xf numFmtId="0" fontId="16" fillId="11" borderId="98" xfId="0" applyFont="1" applyFill="1" applyBorder="1" applyAlignment="1">
      <alignment horizontal="left" vertical="center"/>
    </xf>
    <xf numFmtId="164" fontId="9" fillId="0" borderId="99" xfId="0" applyNumberFormat="1" applyFont="1" applyFill="1" applyBorder="1" applyAlignment="1">
      <alignment/>
    </xf>
    <xf numFmtId="164" fontId="0" fillId="0" borderId="100" xfId="0" applyNumberFormat="1" applyFill="1" applyBorder="1" applyAlignment="1">
      <alignment/>
    </xf>
    <xf numFmtId="0" fontId="0" fillId="0" borderId="36" xfId="0" applyFill="1" applyBorder="1" applyAlignment="1">
      <alignment/>
    </xf>
    <xf numFmtId="0" fontId="0" fillId="0" borderId="78" xfId="0" applyFill="1" applyBorder="1" applyAlignment="1">
      <alignment/>
    </xf>
    <xf numFmtId="0" fontId="0" fillId="0" borderId="101" xfId="0" applyFill="1" applyBorder="1" applyAlignment="1">
      <alignment/>
    </xf>
    <xf numFmtId="0" fontId="0" fillId="0" borderId="35" xfId="0" applyFont="1" applyFill="1" applyBorder="1" applyAlignment="1">
      <alignment/>
    </xf>
    <xf numFmtId="164" fontId="12" fillId="0" borderId="34" xfId="0" applyNumberFormat="1" applyFont="1" applyFill="1" applyBorder="1" applyAlignment="1">
      <alignment/>
    </xf>
    <xf numFmtId="0" fontId="6" fillId="17" borderId="102" xfId="0" applyFont="1" applyFill="1" applyBorder="1" applyAlignment="1">
      <alignment horizontal="left" vertical="center"/>
    </xf>
    <xf numFmtId="0" fontId="6" fillId="17" borderId="80" xfId="0" applyFont="1" applyFill="1" applyBorder="1" applyAlignment="1">
      <alignment/>
    </xf>
    <xf numFmtId="0" fontId="0" fillId="0" borderId="11" xfId="0" applyFont="1" applyFill="1" applyBorder="1" applyAlignment="1">
      <alignment horizontal="left"/>
    </xf>
    <xf numFmtId="0" fontId="9" fillId="0" borderId="22" xfId="0" applyFont="1" applyFill="1" applyBorder="1" applyAlignment="1">
      <alignment horizontal="left" vertical="center" wrapText="1"/>
    </xf>
    <xf numFmtId="164" fontId="6" fillId="17" borderId="80" xfId="0" applyNumberFormat="1" applyFont="1" applyFill="1" applyBorder="1" applyAlignment="1">
      <alignment/>
    </xf>
    <xf numFmtId="164" fontId="17" fillId="17" borderId="80" xfId="0" applyNumberFormat="1" applyFont="1" applyFill="1" applyBorder="1" applyAlignment="1">
      <alignment/>
    </xf>
    <xf numFmtId="165" fontId="6" fillId="17" borderId="80" xfId="0" applyNumberFormat="1" applyFont="1" applyFill="1" applyBorder="1" applyAlignment="1">
      <alignment/>
    </xf>
    <xf numFmtId="164" fontId="6" fillId="17" borderId="81" xfId="0" applyNumberFormat="1" applyFont="1" applyFill="1" applyBorder="1" applyAlignment="1">
      <alignment/>
    </xf>
    <xf numFmtId="0" fontId="0" fillId="0" borderId="35" xfId="0" applyFill="1" applyBorder="1" applyAlignment="1">
      <alignment wrapText="1"/>
    </xf>
    <xf numFmtId="164" fontId="0" fillId="0" borderId="83" xfId="0" applyNumberFormat="1" applyFill="1" applyBorder="1" applyAlignment="1">
      <alignment/>
    </xf>
    <xf numFmtId="164" fontId="9" fillId="0" borderId="92" xfId="0" applyNumberFormat="1" applyFont="1" applyFill="1" applyBorder="1" applyAlignment="1">
      <alignment/>
    </xf>
    <xf numFmtId="165" fontId="0" fillId="0" borderId="83" xfId="0" applyNumberFormat="1" applyFill="1" applyBorder="1" applyAlignment="1">
      <alignment/>
    </xf>
    <xf numFmtId="0" fontId="9" fillId="0" borderId="88" xfId="0" applyFont="1" applyFill="1" applyBorder="1" applyAlignment="1">
      <alignment horizontal="left" vertical="center"/>
    </xf>
    <xf numFmtId="164" fontId="12" fillId="0" borderId="88" xfId="0" applyNumberFormat="1" applyFont="1" applyFill="1" applyBorder="1" applyAlignment="1">
      <alignment/>
    </xf>
    <xf numFmtId="164" fontId="9" fillId="0" borderId="36" xfId="0" applyNumberFormat="1" applyFont="1" applyFill="1" applyBorder="1" applyAlignment="1">
      <alignment/>
    </xf>
    <xf numFmtId="0" fontId="9" fillId="0" borderId="103" xfId="0" applyFont="1" applyFill="1" applyBorder="1" applyAlignment="1">
      <alignment horizontal="left" vertical="center" wrapText="1"/>
    </xf>
    <xf numFmtId="0" fontId="0" fillId="0" borderId="91" xfId="0" applyFill="1" applyBorder="1" applyAlignment="1">
      <alignment wrapText="1"/>
    </xf>
    <xf numFmtId="0" fontId="0" fillId="0" borderId="104" xfId="0" applyFont="1" applyFill="1" applyBorder="1" applyAlignment="1">
      <alignment horizontal="left" vertical="center" wrapText="1"/>
    </xf>
    <xf numFmtId="0" fontId="0" fillId="0" borderId="47" xfId="0" applyFont="1" applyFill="1" applyBorder="1" applyAlignment="1">
      <alignment wrapText="1"/>
    </xf>
    <xf numFmtId="164" fontId="2" fillId="11" borderId="88" xfId="0" applyNumberFormat="1" applyFont="1" applyFill="1" applyBorder="1" applyAlignment="1">
      <alignment/>
    </xf>
    <xf numFmtId="164" fontId="2" fillId="11" borderId="89" xfId="0" applyNumberFormat="1" applyFont="1" applyFill="1" applyBorder="1" applyAlignment="1">
      <alignment/>
    </xf>
    <xf numFmtId="164" fontId="2" fillId="11" borderId="105" xfId="0" applyNumberFormat="1" applyFont="1" applyFill="1" applyBorder="1" applyAlignment="1">
      <alignment/>
    </xf>
    <xf numFmtId="164" fontId="15" fillId="11" borderId="90" xfId="0" applyNumberFormat="1" applyFont="1" applyFill="1" applyBorder="1" applyAlignment="1">
      <alignment/>
    </xf>
    <xf numFmtId="164" fontId="2" fillId="11" borderId="91" xfId="0" applyNumberFormat="1" applyFont="1" applyFill="1" applyBorder="1" applyAlignment="1">
      <alignment/>
    </xf>
    <xf numFmtId="164" fontId="2" fillId="11" borderId="92" xfId="0" applyNumberFormat="1" applyFont="1" applyFill="1" applyBorder="1" applyAlignment="1">
      <alignment/>
    </xf>
    <xf numFmtId="165" fontId="2" fillId="11" borderId="92" xfId="0" applyNumberFormat="1" applyFont="1" applyFill="1" applyBorder="1" applyAlignment="1">
      <alignment/>
    </xf>
    <xf numFmtId="165" fontId="2" fillId="11" borderId="89" xfId="0" applyNumberFormat="1" applyFont="1" applyFill="1" applyBorder="1" applyAlignment="1">
      <alignment/>
    </xf>
    <xf numFmtId="165" fontId="2" fillId="11" borderId="83" xfId="0" applyNumberFormat="1" applyFont="1" applyFill="1" applyBorder="1" applyAlignment="1">
      <alignment/>
    </xf>
    <xf numFmtId="164" fontId="2" fillId="11" borderId="94" xfId="0" applyNumberFormat="1" applyFont="1" applyFill="1" applyBorder="1" applyAlignment="1">
      <alignment/>
    </xf>
    <xf numFmtId="0" fontId="2" fillId="0" borderId="37" xfId="0" applyFont="1" applyFill="1" applyBorder="1" applyAlignment="1">
      <alignment horizontal="center"/>
    </xf>
    <xf numFmtId="164" fontId="0" fillId="0" borderId="37" xfId="0" applyNumberFormat="1" applyFill="1" applyBorder="1" applyAlignment="1">
      <alignment/>
    </xf>
    <xf numFmtId="164" fontId="9" fillId="0" borderId="37" xfId="0" applyNumberFormat="1" applyFont="1" applyFill="1" applyBorder="1" applyAlignment="1">
      <alignment/>
    </xf>
    <xf numFmtId="165" fontId="0" fillId="0" borderId="37" xfId="0" applyNumberFormat="1" applyFill="1" applyBorder="1" applyAlignment="1">
      <alignment/>
    </xf>
    <xf numFmtId="0" fontId="0" fillId="0" borderId="61" xfId="0" applyFill="1" applyBorder="1" applyAlignment="1">
      <alignment/>
    </xf>
    <xf numFmtId="165" fontId="0" fillId="0" borderId="61" xfId="0" applyNumberFormat="1" applyFill="1" applyBorder="1" applyAlignment="1">
      <alignment/>
    </xf>
    <xf numFmtId="164" fontId="9" fillId="0" borderId="106" xfId="0" applyNumberFormat="1" applyFont="1" applyFill="1" applyBorder="1" applyAlignment="1">
      <alignment/>
    </xf>
    <xf numFmtId="164" fontId="0" fillId="0" borderId="107" xfId="0" applyNumberFormat="1" applyFill="1" applyBorder="1" applyAlignment="1">
      <alignment/>
    </xf>
    <xf numFmtId="0" fontId="0" fillId="0" borderId="107" xfId="0" applyFill="1" applyBorder="1" applyAlignment="1">
      <alignment/>
    </xf>
    <xf numFmtId="0" fontId="0" fillId="0" borderId="68" xfId="0" applyFill="1" applyBorder="1" applyAlignment="1">
      <alignment/>
    </xf>
    <xf numFmtId="0" fontId="6" fillId="17" borderId="102" xfId="0" applyFont="1" applyFill="1" applyBorder="1" applyAlignment="1">
      <alignment/>
    </xf>
    <xf numFmtId="0" fontId="6" fillId="17" borderId="80" xfId="0" applyFont="1" applyFill="1" applyBorder="1" applyAlignment="1">
      <alignment/>
    </xf>
    <xf numFmtId="0" fontId="2" fillId="4" borderId="108" xfId="0" applyFont="1" applyFill="1" applyBorder="1" applyAlignment="1">
      <alignment vertical="center"/>
    </xf>
    <xf numFmtId="0" fontId="2" fillId="4" borderId="10" xfId="0" applyFont="1" applyFill="1" applyBorder="1" applyAlignment="1">
      <alignment vertical="center"/>
    </xf>
    <xf numFmtId="165" fontId="15" fillId="4" borderId="23" xfId="0" applyNumberFormat="1" applyFont="1" applyFill="1" applyBorder="1" applyAlignment="1">
      <alignment horizontal="center" vertical="center"/>
    </xf>
    <xf numFmtId="165" fontId="15" fillId="4" borderId="62" xfId="0" applyNumberFormat="1" applyFont="1" applyFill="1" applyBorder="1" applyAlignment="1">
      <alignment horizontal="center" vertical="center"/>
    </xf>
    <xf numFmtId="165" fontId="18" fillId="4" borderId="82" xfId="0" applyNumberFormat="1" applyFont="1" applyFill="1" applyBorder="1" applyAlignment="1">
      <alignment horizontal="center" vertical="center"/>
    </xf>
    <xf numFmtId="164" fontId="19" fillId="4" borderId="24" xfId="0" applyNumberFormat="1" applyFont="1" applyFill="1" applyBorder="1" applyAlignment="1">
      <alignment horizontal="center" vertical="center"/>
    </xf>
    <xf numFmtId="0" fontId="2" fillId="4" borderId="109" xfId="0" applyFont="1" applyFill="1" applyBorder="1" applyAlignment="1">
      <alignment vertical="center"/>
    </xf>
    <xf numFmtId="0" fontId="2" fillId="4" borderId="71" xfId="0" applyFont="1" applyFill="1" applyBorder="1" applyAlignment="1">
      <alignment vertical="center"/>
    </xf>
    <xf numFmtId="0" fontId="2" fillId="4" borderId="75" xfId="0" applyFont="1" applyFill="1" applyBorder="1" applyAlignment="1">
      <alignment vertical="center"/>
    </xf>
    <xf numFmtId="164" fontId="2" fillId="0" borderId="110" xfId="0" applyNumberFormat="1" applyFont="1" applyFill="1" applyBorder="1" applyAlignment="1">
      <alignment/>
    </xf>
    <xf numFmtId="0" fontId="0" fillId="0" borderId="10" xfId="0" applyFont="1" applyFill="1" applyBorder="1" applyAlignment="1">
      <alignment/>
    </xf>
    <xf numFmtId="0" fontId="0" fillId="0" borderId="100" xfId="0" applyFill="1" applyBorder="1" applyAlignment="1">
      <alignment/>
    </xf>
    <xf numFmtId="165" fontId="2" fillId="0" borderId="111" xfId="0" applyNumberFormat="1" applyFont="1" applyFill="1" applyBorder="1" applyAlignment="1">
      <alignment/>
    </xf>
    <xf numFmtId="0" fontId="0" fillId="0" borderId="45" xfId="0" applyFont="1" applyFill="1" applyBorder="1" applyAlignment="1">
      <alignment/>
    </xf>
    <xf numFmtId="0" fontId="2" fillId="0" borderId="0" xfId="0" applyFont="1" applyFill="1" applyBorder="1" applyAlignment="1">
      <alignment horizontal="center"/>
    </xf>
    <xf numFmtId="0" fontId="0" fillId="0" borderId="22" xfId="0" applyFill="1" applyBorder="1" applyAlignment="1">
      <alignment/>
    </xf>
    <xf numFmtId="0" fontId="0" fillId="0" borderId="22" xfId="0" applyFill="1" applyBorder="1" applyAlignment="1">
      <alignment vertical="center"/>
    </xf>
    <xf numFmtId="0" fontId="2" fillId="0" borderId="22" xfId="0" applyFont="1" applyFill="1" applyBorder="1" applyAlignment="1">
      <alignment/>
    </xf>
    <xf numFmtId="0" fontId="0" fillId="17" borderId="102" xfId="0" applyFill="1" applyBorder="1" applyAlignment="1">
      <alignment/>
    </xf>
    <xf numFmtId="0" fontId="0" fillId="0" borderId="42" xfId="0" applyFill="1" applyBorder="1" applyAlignment="1">
      <alignment/>
    </xf>
    <xf numFmtId="0" fontId="9" fillId="0" borderId="22" xfId="0" applyFont="1" applyFill="1" applyBorder="1" applyAlignment="1">
      <alignment/>
    </xf>
    <xf numFmtId="0" fontId="2" fillId="3" borderId="112" xfId="0" applyFont="1" applyFill="1" applyBorder="1" applyAlignment="1">
      <alignment vertical="center"/>
    </xf>
    <xf numFmtId="0" fontId="2" fillId="3" borderId="40" xfId="0" applyFont="1" applyFill="1" applyBorder="1" applyAlignment="1">
      <alignment vertical="center"/>
    </xf>
    <xf numFmtId="0" fontId="2" fillId="0" borderId="40" xfId="0" applyFont="1" applyFill="1" applyBorder="1" applyAlignment="1">
      <alignment horizontal="center"/>
    </xf>
    <xf numFmtId="0" fontId="2" fillId="0" borderId="25" xfId="0" applyFont="1" applyFill="1" applyBorder="1" applyAlignment="1">
      <alignment horizontal="center"/>
    </xf>
    <xf numFmtId="164" fontId="0" fillId="0" borderId="25" xfId="0" applyNumberFormat="1" applyFill="1" applyBorder="1" applyAlignment="1">
      <alignment/>
    </xf>
    <xf numFmtId="164" fontId="0" fillId="0" borderId="24" xfId="0" applyNumberFormat="1" applyFill="1" applyBorder="1" applyAlignment="1">
      <alignment/>
    </xf>
    <xf numFmtId="0" fontId="6" fillId="17" borderId="71" xfId="0" applyFont="1" applyFill="1" applyBorder="1" applyAlignment="1">
      <alignment/>
    </xf>
    <xf numFmtId="164" fontId="0" fillId="0" borderId="113" xfId="0" applyNumberFormat="1" applyFill="1" applyBorder="1" applyAlignment="1">
      <alignment/>
    </xf>
    <xf numFmtId="0" fontId="0" fillId="0" borderId="114" xfId="0" applyFill="1" applyBorder="1" applyAlignment="1">
      <alignment/>
    </xf>
    <xf numFmtId="0" fontId="9" fillId="0" borderId="115" xfId="0" applyFont="1" applyFill="1" applyBorder="1" applyAlignment="1">
      <alignment horizontal="left" vertical="center"/>
    </xf>
    <xf numFmtId="0" fontId="0" fillId="0" borderId="35" xfId="0" applyFont="1" applyFill="1" applyBorder="1" applyAlignment="1">
      <alignment horizontal="left" vertical="center" wrapText="1"/>
    </xf>
    <xf numFmtId="0" fontId="9" fillId="0" borderId="54" xfId="0" applyFont="1" applyFill="1" applyBorder="1" applyAlignment="1">
      <alignment horizontal="left" vertical="center"/>
    </xf>
    <xf numFmtId="0" fontId="0" fillId="0" borderId="116" xfId="0" applyFill="1" applyBorder="1" applyAlignment="1">
      <alignment/>
    </xf>
    <xf numFmtId="164" fontId="0" fillId="0" borderId="117" xfId="0" applyNumberFormat="1" applyFill="1" applyBorder="1" applyAlignment="1">
      <alignment/>
    </xf>
    <xf numFmtId="164" fontId="12" fillId="0" borderId="43" xfId="0" applyNumberFormat="1" applyFont="1" applyFill="1" applyBorder="1" applyAlignment="1">
      <alignment/>
    </xf>
    <xf numFmtId="0" fontId="0" fillId="0" borderId="47" xfId="0" applyFont="1" applyFill="1" applyBorder="1" applyAlignment="1">
      <alignment wrapText="1"/>
    </xf>
    <xf numFmtId="164" fontId="9" fillId="0" borderId="118" xfId="0" applyNumberFormat="1" applyFont="1" applyFill="1" applyBorder="1" applyAlignment="1">
      <alignment/>
    </xf>
    <xf numFmtId="164" fontId="0" fillId="0" borderId="118" xfId="0" applyNumberFormat="1" applyFill="1" applyBorder="1" applyAlignment="1">
      <alignment/>
    </xf>
    <xf numFmtId="0" fontId="0" fillId="0" borderId="76" xfId="0" applyFill="1" applyBorder="1" applyAlignment="1">
      <alignment/>
    </xf>
    <xf numFmtId="165" fontId="0" fillId="0" borderId="76" xfId="0" applyNumberFormat="1" applyFill="1" applyBorder="1" applyAlignment="1">
      <alignment/>
    </xf>
    <xf numFmtId="165" fontId="0" fillId="0" borderId="77" xfId="0" applyNumberFormat="1" applyFill="1" applyBorder="1" applyAlignment="1">
      <alignment/>
    </xf>
    <xf numFmtId="164" fontId="9" fillId="0" borderId="119" xfId="0" applyNumberFormat="1" applyFont="1" applyFill="1" applyBorder="1" applyAlignment="1">
      <alignment horizontal="left" vertical="center"/>
    </xf>
    <xf numFmtId="0" fontId="0" fillId="0" borderId="120" xfId="0" applyFont="1" applyFill="1" applyBorder="1" applyAlignment="1">
      <alignment/>
    </xf>
    <xf numFmtId="164" fontId="12" fillId="0" borderId="119" xfId="0" applyNumberFormat="1" applyFont="1" applyFill="1" applyBorder="1" applyAlignment="1">
      <alignment/>
    </xf>
    <xf numFmtId="164" fontId="9" fillId="0" borderId="121" xfId="0" applyNumberFormat="1" applyFont="1" applyFill="1" applyBorder="1" applyAlignment="1">
      <alignment/>
    </xf>
    <xf numFmtId="164" fontId="0" fillId="0" borderId="122" xfId="0" applyNumberFormat="1" applyFill="1" applyBorder="1" applyAlignment="1">
      <alignment/>
    </xf>
    <xf numFmtId="164" fontId="0" fillId="0" borderId="119" xfId="0" applyNumberFormat="1" applyFill="1" applyBorder="1" applyAlignment="1">
      <alignment/>
    </xf>
    <xf numFmtId="164" fontId="0" fillId="0" borderId="121" xfId="0" applyNumberFormat="1" applyFill="1" applyBorder="1" applyAlignment="1">
      <alignment/>
    </xf>
    <xf numFmtId="165" fontId="0" fillId="0" borderId="118" xfId="0" applyNumberFormat="1" applyFill="1" applyBorder="1" applyAlignment="1">
      <alignment/>
    </xf>
    <xf numFmtId="164" fontId="0" fillId="0" borderId="120" xfId="0" applyNumberFormat="1" applyFill="1" applyBorder="1" applyAlignment="1">
      <alignment/>
    </xf>
    <xf numFmtId="0" fontId="0" fillId="0" borderId="26" xfId="0" applyFill="1" applyBorder="1" applyAlignment="1">
      <alignment/>
    </xf>
    <xf numFmtId="164" fontId="12" fillId="0" borderId="55" xfId="0" applyNumberFormat="1" applyFont="1" applyFill="1" applyBorder="1" applyAlignment="1">
      <alignment/>
    </xf>
    <xf numFmtId="164" fontId="9" fillId="0" borderId="123" xfId="0" applyNumberFormat="1" applyFont="1" applyFill="1" applyBorder="1" applyAlignment="1">
      <alignment/>
    </xf>
    <xf numFmtId="164" fontId="2" fillId="11" borderId="124" xfId="0" applyNumberFormat="1" applyFont="1" applyFill="1" applyBorder="1" applyAlignment="1">
      <alignment/>
    </xf>
    <xf numFmtId="164" fontId="2" fillId="11" borderId="125" xfId="0" applyNumberFormat="1" applyFont="1" applyFill="1" applyBorder="1" applyAlignment="1">
      <alignment/>
    </xf>
    <xf numFmtId="164" fontId="2" fillId="11" borderId="126" xfId="0" applyNumberFormat="1" applyFont="1" applyFill="1" applyBorder="1" applyAlignment="1">
      <alignment/>
    </xf>
    <xf numFmtId="164" fontId="15" fillId="11" borderId="27" xfId="0" applyNumberFormat="1" applyFont="1" applyFill="1" applyBorder="1" applyAlignment="1">
      <alignment/>
    </xf>
    <xf numFmtId="164" fontId="2" fillId="11" borderId="127" xfId="0" applyNumberFormat="1" applyFont="1" applyFill="1" applyBorder="1" applyAlignment="1">
      <alignment/>
    </xf>
    <xf numFmtId="164" fontId="2" fillId="11" borderId="128" xfId="0" applyNumberFormat="1" applyFont="1" applyFill="1" applyBorder="1" applyAlignment="1">
      <alignment/>
    </xf>
    <xf numFmtId="164" fontId="2" fillId="11" borderId="129" xfId="0" applyNumberFormat="1" applyFont="1" applyFill="1" applyBorder="1" applyAlignment="1">
      <alignment/>
    </xf>
    <xf numFmtId="0" fontId="2" fillId="11" borderId="129" xfId="0" applyFont="1" applyFill="1" applyBorder="1" applyAlignment="1">
      <alignment/>
    </xf>
    <xf numFmtId="0" fontId="2" fillId="11" borderId="125" xfId="0" applyFont="1" applyFill="1" applyBorder="1" applyAlignment="1">
      <alignment/>
    </xf>
    <xf numFmtId="0" fontId="2" fillId="11" borderId="126" xfId="0" applyFont="1" applyFill="1" applyBorder="1" applyAlignment="1">
      <alignment/>
    </xf>
    <xf numFmtId="164" fontId="2" fillId="11" borderId="130" xfId="0" applyNumberFormat="1" applyFont="1" applyFill="1" applyBorder="1" applyAlignment="1">
      <alignment/>
    </xf>
    <xf numFmtId="0" fontId="2" fillId="11" borderId="131" xfId="0" applyFont="1" applyFill="1" applyBorder="1" applyAlignment="1">
      <alignment/>
    </xf>
    <xf numFmtId="0" fontId="2" fillId="11" borderId="128" xfId="0" applyFont="1" applyFill="1" applyBorder="1" applyAlignment="1">
      <alignment/>
    </xf>
    <xf numFmtId="165" fontId="2" fillId="11" borderId="129" xfId="0" applyNumberFormat="1" applyFont="1" applyFill="1" applyBorder="1" applyAlignment="1">
      <alignment/>
    </xf>
    <xf numFmtId="165" fontId="2" fillId="11" borderId="125" xfId="0" applyNumberFormat="1" applyFont="1" applyFill="1" applyBorder="1" applyAlignment="1">
      <alignment/>
    </xf>
    <xf numFmtId="165" fontId="2" fillId="11" borderId="126" xfId="0" applyNumberFormat="1" applyFont="1" applyFill="1" applyBorder="1" applyAlignment="1">
      <alignment/>
    </xf>
    <xf numFmtId="164" fontId="2" fillId="11" borderId="27" xfId="0" applyNumberFormat="1" applyFont="1" applyFill="1" applyBorder="1" applyAlignment="1">
      <alignment/>
    </xf>
    <xf numFmtId="0" fontId="2" fillId="11" borderId="27" xfId="0" applyFont="1" applyFill="1" applyBorder="1" applyAlignment="1">
      <alignment/>
    </xf>
    <xf numFmtId="0" fontId="2" fillId="11" borderId="132" xfId="0" applyFont="1" applyFill="1" applyBorder="1" applyAlignment="1">
      <alignment/>
    </xf>
    <xf numFmtId="165" fontId="2" fillId="11" borderId="27" xfId="0" applyNumberFormat="1" applyFont="1" applyFill="1" applyBorder="1" applyAlignment="1">
      <alignment/>
    </xf>
    <xf numFmtId="165" fontId="2" fillId="11" borderId="128" xfId="0" applyNumberFormat="1" applyFont="1" applyFill="1" applyBorder="1" applyAlignment="1">
      <alignment/>
    </xf>
    <xf numFmtId="164" fontId="15" fillId="11" borderId="129" xfId="0" applyNumberFormat="1" applyFont="1" applyFill="1" applyBorder="1" applyAlignment="1">
      <alignment/>
    </xf>
    <xf numFmtId="0" fontId="2" fillId="0" borderId="37" xfId="0" applyFont="1" applyFill="1" applyBorder="1" applyAlignment="1">
      <alignment horizontal="left"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47" xfId="0" applyFill="1" applyBorder="1" applyAlignment="1">
      <alignment/>
    </xf>
    <xf numFmtId="165" fontId="0" fillId="0" borderId="48" xfId="0" applyNumberFormat="1" applyFill="1" applyBorder="1" applyAlignment="1">
      <alignment/>
    </xf>
    <xf numFmtId="0" fontId="9" fillId="0" borderId="119" xfId="0" applyFont="1" applyFill="1" applyBorder="1" applyAlignment="1">
      <alignment horizontal="left" vertical="center"/>
    </xf>
    <xf numFmtId="164" fontId="9" fillId="0" borderId="133" xfId="0" applyNumberFormat="1" applyFont="1" applyFill="1" applyBorder="1" applyAlignment="1">
      <alignment/>
    </xf>
    <xf numFmtId="0" fontId="0" fillId="0" borderId="118" xfId="0" applyFill="1" applyBorder="1" applyAlignment="1">
      <alignment/>
    </xf>
    <xf numFmtId="0" fontId="0" fillId="0" borderId="77" xfId="0" applyFill="1" applyBorder="1" applyAlignment="1">
      <alignment/>
    </xf>
    <xf numFmtId="0" fontId="0" fillId="0" borderId="134" xfId="0" applyFill="1" applyBorder="1" applyAlignment="1">
      <alignment/>
    </xf>
    <xf numFmtId="165" fontId="0" fillId="0" borderId="50" xfId="0" applyNumberFormat="1" applyFill="1" applyBorder="1" applyAlignment="1">
      <alignment/>
    </xf>
    <xf numFmtId="0" fontId="2" fillId="0" borderId="37" xfId="0" applyFont="1" applyFill="1" applyBorder="1" applyAlignment="1">
      <alignment horizontal="left"/>
    </xf>
    <xf numFmtId="0" fontId="2" fillId="0" borderId="40" xfId="0" applyFont="1" applyFill="1" applyBorder="1" applyAlignment="1">
      <alignment horizontal="left"/>
    </xf>
    <xf numFmtId="0" fontId="0" fillId="0" borderId="11" xfId="0" applyFont="1" applyFill="1" applyBorder="1" applyAlignment="1">
      <alignment/>
    </xf>
    <xf numFmtId="164" fontId="2" fillId="11" borderId="135" xfId="0" applyNumberFormat="1" applyFont="1" applyFill="1" applyBorder="1" applyAlignment="1">
      <alignment/>
    </xf>
    <xf numFmtId="164" fontId="2" fillId="11" borderId="131" xfId="0" applyNumberFormat="1" applyFont="1" applyFill="1" applyBorder="1" applyAlignment="1">
      <alignment/>
    </xf>
    <xf numFmtId="0" fontId="2" fillId="0" borderId="40" xfId="0" applyFont="1" applyFill="1" applyBorder="1" applyAlignment="1">
      <alignment horizontal="left" vertical="center"/>
    </xf>
    <xf numFmtId="164" fontId="23" fillId="0" borderId="18" xfId="0" applyNumberFormat="1" applyFont="1" applyFill="1" applyBorder="1" applyAlignment="1">
      <alignment/>
    </xf>
    <xf numFmtId="164" fontId="0" fillId="0" borderId="124" xfId="0" applyNumberFormat="1" applyFill="1" applyBorder="1" applyAlignment="1">
      <alignment vertical="center"/>
    </xf>
    <xf numFmtId="164" fontId="0" fillId="0" borderId="126" xfId="0" applyNumberFormat="1" applyFill="1" applyBorder="1" applyAlignment="1">
      <alignment vertical="center"/>
    </xf>
    <xf numFmtId="164" fontId="9" fillId="0" borderId="129" xfId="0" applyNumberFormat="1" applyFont="1" applyFill="1" applyBorder="1" applyAlignment="1">
      <alignment vertical="center" wrapText="1"/>
    </xf>
    <xf numFmtId="164" fontId="0" fillId="0" borderId="130" xfId="0" applyNumberFormat="1" applyFill="1" applyBorder="1" applyAlignment="1">
      <alignment horizontal="right" vertical="center"/>
    </xf>
    <xf numFmtId="164" fontId="0" fillId="0" borderId="125" xfId="0" applyNumberFormat="1" applyFill="1" applyBorder="1" applyAlignment="1">
      <alignment vertical="center"/>
    </xf>
    <xf numFmtId="164" fontId="0" fillId="0" borderId="129" xfId="0" applyNumberFormat="1" applyFill="1" applyBorder="1" applyAlignment="1">
      <alignment vertical="center"/>
    </xf>
    <xf numFmtId="164" fontId="0" fillId="0" borderId="127" xfId="0" applyNumberFormat="1" applyFill="1" applyBorder="1" applyAlignment="1">
      <alignment vertical="center"/>
    </xf>
    <xf numFmtId="164" fontId="0" fillId="0" borderId="125" xfId="0" applyNumberFormat="1" applyFill="1" applyBorder="1" applyAlignment="1">
      <alignment horizontal="center" vertical="center"/>
    </xf>
    <xf numFmtId="164" fontId="9" fillId="0" borderId="129" xfId="0" applyNumberFormat="1" applyFont="1" applyFill="1" applyBorder="1" applyAlignment="1">
      <alignment vertical="center"/>
    </xf>
    <xf numFmtId="164" fontId="0" fillId="0" borderId="27" xfId="0" applyNumberFormat="1" applyFill="1" applyBorder="1" applyAlignment="1">
      <alignment vertical="center"/>
    </xf>
    <xf numFmtId="164" fontId="0" fillId="0" borderId="128" xfId="0" applyNumberFormat="1" applyFill="1" applyBorder="1" applyAlignment="1">
      <alignment vertical="center"/>
    </xf>
    <xf numFmtId="0" fontId="0" fillId="0" borderId="122" xfId="0" applyFont="1" applyFill="1" applyBorder="1" applyAlignment="1">
      <alignment/>
    </xf>
    <xf numFmtId="0" fontId="0" fillId="0" borderId="25" xfId="0" applyBorder="1" applyAlignment="1">
      <alignment horizontal="left" vertical="center"/>
    </xf>
    <xf numFmtId="164" fontId="24" fillId="0" borderId="36" xfId="0" applyNumberFormat="1" applyFont="1" applyFill="1" applyBorder="1" applyAlignment="1">
      <alignment/>
    </xf>
    <xf numFmtId="0" fontId="2" fillId="0" borderId="25" xfId="0" applyFont="1" applyFill="1" applyBorder="1" applyAlignment="1">
      <alignment horizontal="left"/>
    </xf>
    <xf numFmtId="0" fontId="2" fillId="0" borderId="25" xfId="0" applyFont="1" applyFill="1" applyBorder="1" applyAlignment="1">
      <alignment horizontal="left" vertical="center"/>
    </xf>
    <xf numFmtId="164" fontId="2" fillId="11" borderId="83" xfId="0" applyNumberFormat="1" applyFont="1" applyFill="1" applyBorder="1" applyAlignment="1">
      <alignment/>
    </xf>
    <xf numFmtId="0" fontId="2" fillId="11" borderId="92" xfId="0" applyFont="1" applyFill="1" applyBorder="1" applyAlignment="1">
      <alignment/>
    </xf>
    <xf numFmtId="0" fontId="2" fillId="11" borderId="89" xfId="0" applyFont="1" applyFill="1" applyBorder="1" applyAlignment="1">
      <alignment/>
    </xf>
    <xf numFmtId="0" fontId="2" fillId="11" borderId="83" xfId="0" applyFont="1" applyFill="1" applyBorder="1" applyAlignment="1">
      <alignment/>
    </xf>
    <xf numFmtId="164" fontId="15" fillId="11" borderId="92" xfId="0" applyNumberFormat="1" applyFont="1" applyFill="1" applyBorder="1" applyAlignment="1">
      <alignment/>
    </xf>
    <xf numFmtId="0" fontId="2" fillId="11" borderId="93" xfId="0" applyFont="1" applyFill="1" applyBorder="1" applyAlignment="1">
      <alignment/>
    </xf>
    <xf numFmtId="0" fontId="12" fillId="0" borderId="10" xfId="0" applyFont="1" applyFill="1" applyBorder="1" applyAlignment="1">
      <alignment wrapText="1"/>
    </xf>
    <xf numFmtId="164" fontId="0" fillId="0" borderId="114" xfId="0" applyNumberFormat="1" applyFill="1" applyBorder="1" applyAlignment="1">
      <alignment/>
    </xf>
    <xf numFmtId="0" fontId="12" fillId="0" borderId="47" xfId="0" applyFont="1" applyFill="1" applyBorder="1" applyAlignment="1">
      <alignment wrapText="1"/>
    </xf>
    <xf numFmtId="0" fontId="0" fillId="0" borderId="108" xfId="0" applyFill="1" applyBorder="1" applyAlignment="1">
      <alignment/>
    </xf>
    <xf numFmtId="0" fontId="0" fillId="0" borderId="24" xfId="0" applyFill="1" applyBorder="1" applyAlignment="1">
      <alignment/>
    </xf>
    <xf numFmtId="164" fontId="12" fillId="0" borderId="36" xfId="0" applyNumberFormat="1" applyFont="1" applyFill="1" applyBorder="1" applyAlignment="1">
      <alignment/>
    </xf>
    <xf numFmtId="164" fontId="12" fillId="0" borderId="18" xfId="0" applyNumberFormat="1" applyFont="1" applyFill="1" applyBorder="1" applyAlignment="1">
      <alignment/>
    </xf>
    <xf numFmtId="0" fontId="0" fillId="0" borderId="10" xfId="0" applyFont="1" applyFill="1" applyBorder="1" applyAlignment="1">
      <alignment/>
    </xf>
    <xf numFmtId="0" fontId="0" fillId="0" borderId="47" xfId="0" applyFont="1" applyFill="1" applyBorder="1" applyAlignment="1">
      <alignment/>
    </xf>
    <xf numFmtId="0" fontId="12" fillId="0" borderId="11" xfId="0" applyFont="1" applyFill="1" applyBorder="1" applyAlignment="1">
      <alignment/>
    </xf>
    <xf numFmtId="0" fontId="0" fillId="0" borderId="35" xfId="0" applyFont="1" applyFill="1" applyBorder="1" applyAlignment="1">
      <alignment/>
    </xf>
    <xf numFmtId="0" fontId="9" fillId="0" borderId="136" xfId="0" applyFont="1" applyFill="1" applyBorder="1" applyAlignment="1">
      <alignment horizontal="left" vertical="center"/>
    </xf>
    <xf numFmtId="164" fontId="0" fillId="0" borderId="137" xfId="0" applyNumberFormat="1" applyFill="1" applyBorder="1" applyAlignment="1">
      <alignment/>
    </xf>
    <xf numFmtId="165" fontId="0" fillId="0" borderId="138" xfId="0" applyNumberFormat="1" applyFill="1" applyBorder="1" applyAlignment="1">
      <alignment/>
    </xf>
    <xf numFmtId="164" fontId="2" fillId="11" borderId="139" xfId="0" applyNumberFormat="1" applyFont="1" applyFill="1" applyBorder="1" applyAlignment="1">
      <alignment/>
    </xf>
    <xf numFmtId="164" fontId="2" fillId="11" borderId="140" xfId="0" applyNumberFormat="1" applyFont="1" applyFill="1" applyBorder="1" applyAlignment="1">
      <alignment/>
    </xf>
    <xf numFmtId="164" fontId="2" fillId="11" borderId="141" xfId="0" applyNumberFormat="1" applyFont="1" applyFill="1" applyBorder="1" applyAlignment="1">
      <alignment/>
    </xf>
    <xf numFmtId="164" fontId="15" fillId="11" borderId="110" xfId="0" applyNumberFormat="1" applyFont="1" applyFill="1" applyBorder="1" applyAlignment="1">
      <alignment/>
    </xf>
    <xf numFmtId="164" fontId="2" fillId="11" borderId="142" xfId="0" applyNumberFormat="1" applyFont="1" applyFill="1" applyBorder="1" applyAlignment="1">
      <alignment/>
    </xf>
    <xf numFmtId="164" fontId="2" fillId="11" borderId="143" xfId="0" applyNumberFormat="1" applyFont="1" applyFill="1" applyBorder="1" applyAlignment="1">
      <alignment/>
    </xf>
    <xf numFmtId="164" fontId="2" fillId="11" borderId="144" xfId="0" applyNumberFormat="1" applyFont="1" applyFill="1" applyBorder="1" applyAlignment="1">
      <alignment/>
    </xf>
    <xf numFmtId="164" fontId="2" fillId="11" borderId="111" xfId="0" applyNumberFormat="1" applyFont="1" applyFill="1" applyBorder="1" applyAlignment="1">
      <alignment/>
    </xf>
    <xf numFmtId="164" fontId="2" fillId="11" borderId="110" xfId="0" applyNumberFormat="1" applyFont="1" applyFill="1" applyBorder="1" applyAlignment="1">
      <alignment/>
    </xf>
    <xf numFmtId="165" fontId="2" fillId="11" borderId="144" xfId="0" applyNumberFormat="1" applyFont="1" applyFill="1" applyBorder="1" applyAlignment="1">
      <alignment/>
    </xf>
    <xf numFmtId="165" fontId="2" fillId="11" borderId="140" xfId="0" applyNumberFormat="1" applyFont="1" applyFill="1" applyBorder="1" applyAlignment="1">
      <alignment/>
    </xf>
    <xf numFmtId="165" fontId="2" fillId="11" borderId="141" xfId="0" applyNumberFormat="1" applyFont="1" applyFill="1" applyBorder="1" applyAlignment="1">
      <alignment/>
    </xf>
    <xf numFmtId="164" fontId="2" fillId="11" borderId="145" xfId="0" applyNumberFormat="1" applyFont="1" applyFill="1" applyBorder="1" applyAlignment="1">
      <alignment/>
    </xf>
    <xf numFmtId="0" fontId="2" fillId="11" borderId="144" xfId="0" applyFont="1" applyFill="1" applyBorder="1" applyAlignment="1">
      <alignment/>
    </xf>
    <xf numFmtId="0" fontId="2" fillId="11" borderId="140" xfId="0" applyFont="1" applyFill="1" applyBorder="1" applyAlignment="1">
      <alignment/>
    </xf>
    <xf numFmtId="0" fontId="2" fillId="11" borderId="141" xfId="0" applyFont="1" applyFill="1" applyBorder="1" applyAlignment="1">
      <alignment/>
    </xf>
    <xf numFmtId="0" fontId="2" fillId="11" borderId="111" xfId="0" applyFont="1" applyFill="1" applyBorder="1" applyAlignment="1">
      <alignment/>
    </xf>
    <xf numFmtId="164" fontId="0" fillId="0" borderId="105" xfId="0" applyNumberFormat="1" applyFill="1" applyBorder="1" applyAlignment="1">
      <alignment/>
    </xf>
    <xf numFmtId="164" fontId="2" fillId="11" borderId="146" xfId="0" applyNumberFormat="1" applyFont="1" applyFill="1" applyBorder="1" applyAlignment="1">
      <alignment/>
    </xf>
    <xf numFmtId="164" fontId="15" fillId="11" borderId="144" xfId="0" applyNumberFormat="1" applyFont="1" applyFill="1" applyBorder="1" applyAlignment="1">
      <alignment/>
    </xf>
    <xf numFmtId="0" fontId="0" fillId="0" borderId="122" xfId="0" applyFont="1" applyFill="1" applyBorder="1" applyAlignment="1">
      <alignment horizontal="left"/>
    </xf>
    <xf numFmtId="0" fontId="9" fillId="0" borderId="85" xfId="0" applyFont="1" applyFill="1" applyBorder="1" applyAlignment="1">
      <alignment horizontal="left" vertical="center" wrapText="1"/>
    </xf>
    <xf numFmtId="4" fontId="9" fillId="0" borderId="42" xfId="0" applyNumberFormat="1" applyFont="1" applyFill="1" applyBorder="1" applyAlignment="1">
      <alignment horizontal="left" vertical="center"/>
    </xf>
    <xf numFmtId="4" fontId="9" fillId="0" borderId="85" xfId="0" applyNumberFormat="1" applyFont="1" applyFill="1" applyBorder="1" applyAlignment="1">
      <alignment horizontal="left" vertical="center"/>
    </xf>
    <xf numFmtId="4" fontId="9" fillId="0" borderId="34" xfId="0" applyNumberFormat="1" applyFont="1" applyFill="1" applyBorder="1" applyAlignment="1">
      <alignment horizontal="left" vertical="center"/>
    </xf>
    <xf numFmtId="164" fontId="2" fillId="11" borderId="59" xfId="0" applyNumberFormat="1" applyFont="1" applyFill="1" applyBorder="1" applyAlignment="1">
      <alignment/>
    </xf>
    <xf numFmtId="164" fontId="2" fillId="11" borderId="62" xfId="0" applyNumberFormat="1" applyFont="1" applyFill="1" applyBorder="1" applyAlignment="1">
      <alignment/>
    </xf>
    <xf numFmtId="164" fontId="2" fillId="11" borderId="82" xfId="0" applyNumberFormat="1" applyFont="1" applyFill="1" applyBorder="1" applyAlignment="1">
      <alignment/>
    </xf>
    <xf numFmtId="164" fontId="15" fillId="11" borderId="40" xfId="0" applyNumberFormat="1" applyFont="1" applyFill="1" applyBorder="1" applyAlignment="1">
      <alignment/>
    </xf>
    <xf numFmtId="164" fontId="2" fillId="11" borderId="60" xfId="0" applyNumberFormat="1" applyFont="1" applyFill="1" applyBorder="1" applyAlignment="1">
      <alignment/>
    </xf>
    <xf numFmtId="164" fontId="2" fillId="11" borderId="23" xfId="0" applyNumberFormat="1" applyFont="1" applyFill="1" applyBorder="1" applyAlignment="1">
      <alignment/>
    </xf>
    <xf numFmtId="164" fontId="2" fillId="11" borderId="58" xfId="0" applyNumberFormat="1" applyFont="1" applyFill="1" applyBorder="1" applyAlignment="1">
      <alignment/>
    </xf>
    <xf numFmtId="165" fontId="2" fillId="11" borderId="23" xfId="0" applyNumberFormat="1" applyFont="1" applyFill="1" applyBorder="1" applyAlignment="1">
      <alignment/>
    </xf>
    <xf numFmtId="165" fontId="2" fillId="11" borderId="62" xfId="0" applyNumberFormat="1" applyFont="1" applyFill="1" applyBorder="1" applyAlignment="1">
      <alignment/>
    </xf>
    <xf numFmtId="164" fontId="2" fillId="11" borderId="24" xfId="0" applyNumberFormat="1" applyFont="1" applyFill="1" applyBorder="1" applyAlignment="1">
      <alignment/>
    </xf>
    <xf numFmtId="164" fontId="15" fillId="11" borderId="147" xfId="0" applyNumberFormat="1" applyFont="1" applyFill="1" applyBorder="1" applyAlignment="1">
      <alignment/>
    </xf>
    <xf numFmtId="0" fontId="2" fillId="11" borderId="146" xfId="0" applyFont="1" applyFill="1" applyBorder="1" applyAlignment="1">
      <alignment/>
    </xf>
    <xf numFmtId="164" fontId="0" fillId="0" borderId="106" xfId="0" applyNumberFormat="1" applyFill="1" applyBorder="1" applyAlignment="1">
      <alignment/>
    </xf>
    <xf numFmtId="164" fontId="0" fillId="0" borderId="99" xfId="0" applyNumberFormat="1" applyFill="1" applyBorder="1" applyAlignment="1">
      <alignment/>
    </xf>
    <xf numFmtId="164" fontId="0" fillId="0" borderId="123" xfId="0" applyNumberFormat="1" applyFill="1" applyBorder="1" applyAlignment="1">
      <alignment/>
    </xf>
    <xf numFmtId="0" fontId="0" fillId="0" borderId="148" xfId="0" applyFill="1" applyBorder="1" applyAlignment="1">
      <alignment/>
    </xf>
    <xf numFmtId="164" fontId="0" fillId="0" borderId="133" xfId="0" applyNumberFormat="1" applyFill="1" applyBorder="1" applyAlignment="1">
      <alignment/>
    </xf>
    <xf numFmtId="164" fontId="9" fillId="0" borderId="36" xfId="0" applyNumberFormat="1" applyFont="1" applyFill="1" applyBorder="1" applyAlignment="1">
      <alignment wrapText="1"/>
    </xf>
    <xf numFmtId="0" fontId="0" fillId="0" borderId="57" xfId="0" applyFont="1" applyFill="1" applyBorder="1" applyAlignment="1">
      <alignment/>
    </xf>
    <xf numFmtId="164" fontId="0" fillId="0" borderId="130" xfId="0" applyNumberFormat="1" applyFill="1" applyBorder="1" applyAlignment="1">
      <alignment vertical="center"/>
    </xf>
    <xf numFmtId="0" fontId="12" fillId="0" borderId="45" xfId="0" applyFont="1" applyFill="1" applyBorder="1" applyAlignment="1">
      <alignment wrapText="1"/>
    </xf>
    <xf numFmtId="164" fontId="0" fillId="0" borderId="149" xfId="0" applyNumberFormat="1" applyFill="1" applyBorder="1" applyAlignment="1">
      <alignment/>
    </xf>
    <xf numFmtId="164" fontId="0" fillId="17" borderId="71" xfId="0" applyNumberFormat="1" applyFill="1" applyBorder="1" applyAlignment="1">
      <alignment/>
    </xf>
    <xf numFmtId="164" fontId="9" fillId="17" borderId="71" xfId="0" applyNumberFormat="1" applyFont="1" applyFill="1" applyBorder="1" applyAlignment="1">
      <alignment/>
    </xf>
    <xf numFmtId="0" fontId="0" fillId="17" borderId="71" xfId="0" applyFill="1" applyBorder="1" applyAlignment="1">
      <alignment/>
    </xf>
    <xf numFmtId="165" fontId="0" fillId="17" borderId="71" xfId="0" applyNumberFormat="1" applyFill="1" applyBorder="1" applyAlignment="1">
      <alignment/>
    </xf>
    <xf numFmtId="164" fontId="0" fillId="17" borderId="75" xfId="0" applyNumberFormat="1" applyFill="1" applyBorder="1" applyAlignment="1">
      <alignment/>
    </xf>
    <xf numFmtId="164" fontId="9" fillId="0" borderId="150" xfId="0" applyNumberFormat="1" applyFont="1" applyFill="1" applyBorder="1" applyAlignment="1">
      <alignment/>
    </xf>
    <xf numFmtId="164" fontId="2" fillId="11" borderId="151" xfId="0" applyNumberFormat="1" applyFont="1" applyFill="1" applyBorder="1" applyAlignment="1">
      <alignment/>
    </xf>
    <xf numFmtId="164" fontId="2" fillId="11" borderId="132" xfId="0" applyNumberFormat="1" applyFont="1" applyFill="1" applyBorder="1" applyAlignment="1">
      <alignment/>
    </xf>
    <xf numFmtId="164" fontId="2" fillId="11" borderId="152" xfId="0" applyNumberFormat="1" applyFont="1" applyFill="1" applyBorder="1" applyAlignment="1">
      <alignment/>
    </xf>
    <xf numFmtId="0" fontId="0" fillId="0" borderId="51" xfId="0" applyFont="1" applyFill="1" applyBorder="1" applyAlignment="1">
      <alignment/>
    </xf>
    <xf numFmtId="164" fontId="12" fillId="0" borderId="49" xfId="0" applyNumberFormat="1" applyFont="1" applyFill="1" applyBorder="1" applyAlignment="1">
      <alignment/>
    </xf>
    <xf numFmtId="0" fontId="12" fillId="0" borderId="26" xfId="0" applyFont="1" applyFill="1" applyBorder="1" applyAlignment="1">
      <alignment wrapText="1"/>
    </xf>
    <xf numFmtId="165" fontId="0" fillId="0" borderId="119" xfId="0" applyNumberFormat="1" applyFill="1" applyBorder="1" applyAlignment="1">
      <alignment/>
    </xf>
    <xf numFmtId="164" fontId="12" fillId="0" borderId="85" xfId="0" applyNumberFormat="1" applyFont="1" applyFill="1" applyBorder="1" applyAlignment="1">
      <alignment/>
    </xf>
    <xf numFmtId="0" fontId="0" fillId="0" borderId="94" xfId="0" applyFill="1" applyBorder="1" applyAlignment="1">
      <alignment/>
    </xf>
    <xf numFmtId="0" fontId="0" fillId="0" borderId="105" xfId="0" applyFill="1" applyBorder="1" applyAlignment="1">
      <alignment/>
    </xf>
    <xf numFmtId="164" fontId="0" fillId="0" borderId="150" xfId="0" applyNumberFormat="1" applyFill="1" applyBorder="1" applyAlignment="1">
      <alignment/>
    </xf>
    <xf numFmtId="165" fontId="0" fillId="0" borderId="90" xfId="0" applyNumberFormat="1" applyFill="1" applyBorder="1" applyAlignment="1">
      <alignment/>
    </xf>
    <xf numFmtId="0" fontId="0" fillId="0" borderId="45" xfId="0" applyFill="1" applyBorder="1" applyAlignment="1">
      <alignment/>
    </xf>
    <xf numFmtId="0" fontId="0" fillId="0" borderId="26" xfId="0" applyFill="1" applyBorder="1" applyAlignment="1">
      <alignment wrapText="1"/>
    </xf>
    <xf numFmtId="165" fontId="0" fillId="0" borderId="148" xfId="0" applyNumberFormat="1" applyFill="1" applyBorder="1" applyAlignment="1">
      <alignment/>
    </xf>
    <xf numFmtId="0" fontId="0" fillId="0" borderId="26" xfId="0" applyFont="1" applyFill="1" applyBorder="1" applyAlignment="1">
      <alignment/>
    </xf>
    <xf numFmtId="164" fontId="0" fillId="0" borderId="116" xfId="0" applyNumberFormat="1" applyFill="1" applyBorder="1" applyAlignment="1">
      <alignment/>
    </xf>
    <xf numFmtId="165" fontId="0" fillId="0" borderId="86" xfId="0" applyNumberFormat="1" applyFill="1" applyBorder="1" applyAlignment="1">
      <alignment/>
    </xf>
    <xf numFmtId="165" fontId="0" fillId="0" borderId="32" xfId="0" applyNumberFormat="1" applyFill="1" applyBorder="1" applyAlignment="1">
      <alignment/>
    </xf>
    <xf numFmtId="0" fontId="0" fillId="0" borderId="21" xfId="0" applyFont="1" applyFill="1" applyBorder="1" applyAlignment="1">
      <alignment horizontal="left" vertical="center" wrapText="1"/>
    </xf>
    <xf numFmtId="0" fontId="0" fillId="0" borderId="53" xfId="0" applyFont="1" applyFill="1" applyBorder="1" applyAlignment="1">
      <alignment wrapText="1"/>
    </xf>
    <xf numFmtId="164" fontId="0" fillId="0" borderId="138" xfId="0" applyNumberFormat="1" applyFill="1" applyBorder="1" applyAlignment="1">
      <alignment/>
    </xf>
    <xf numFmtId="164" fontId="2" fillId="11" borderId="63" xfId="0" applyNumberFormat="1" applyFont="1" applyFill="1" applyBorder="1" applyAlignment="1">
      <alignment/>
    </xf>
    <xf numFmtId="165" fontId="2" fillId="11" borderId="82" xfId="0" applyNumberFormat="1" applyFont="1" applyFill="1" applyBorder="1" applyAlignment="1">
      <alignment/>
    </xf>
    <xf numFmtId="164" fontId="2" fillId="11" borderId="153" xfId="0" applyNumberFormat="1" applyFont="1" applyFill="1" applyBorder="1" applyAlignment="1">
      <alignment/>
    </xf>
    <xf numFmtId="165" fontId="2" fillId="11" borderId="153" xfId="0" applyNumberFormat="1" applyFont="1" applyFill="1" applyBorder="1" applyAlignment="1">
      <alignment/>
    </xf>
    <xf numFmtId="164" fontId="9" fillId="0" borderId="85" xfId="0" applyNumberFormat="1" applyFont="1" applyFill="1" applyBorder="1" applyAlignment="1">
      <alignment horizontal="left" vertical="center"/>
    </xf>
    <xf numFmtId="164" fontId="9" fillId="0" borderId="42" xfId="0" applyNumberFormat="1" applyFont="1" applyFill="1" applyBorder="1" applyAlignment="1">
      <alignment horizontal="left" vertical="center"/>
    </xf>
    <xf numFmtId="164" fontId="0" fillId="0" borderId="154" xfId="0" applyNumberFormat="1" applyFill="1" applyBorder="1" applyAlignment="1">
      <alignment/>
    </xf>
    <xf numFmtId="0" fontId="2" fillId="0" borderId="41" xfId="0" applyFont="1" applyFill="1" applyBorder="1" applyAlignment="1">
      <alignment horizontal="left" vertical="center"/>
    </xf>
    <xf numFmtId="0" fontId="2" fillId="0" borderId="41" xfId="0" applyFont="1" applyFill="1" applyBorder="1" applyAlignment="1">
      <alignment horizontal="left"/>
    </xf>
    <xf numFmtId="164" fontId="0" fillId="0" borderId="41" xfId="0" applyNumberFormat="1" applyFill="1" applyBorder="1" applyAlignment="1">
      <alignment/>
    </xf>
    <xf numFmtId="165" fontId="2" fillId="0" borderId="0" xfId="0" applyNumberFormat="1" applyFont="1" applyFill="1" applyBorder="1" applyAlignment="1">
      <alignment/>
    </xf>
    <xf numFmtId="0" fontId="2" fillId="0" borderId="41" xfId="0" applyFont="1" applyFill="1" applyBorder="1" applyAlignment="1">
      <alignment horizontal="center"/>
    </xf>
    <xf numFmtId="164" fontId="2" fillId="0" borderId="41" xfId="0" applyNumberFormat="1" applyFont="1" applyFill="1" applyBorder="1" applyAlignment="1">
      <alignment/>
    </xf>
    <xf numFmtId="164" fontId="15" fillId="0" borderId="41" xfId="0" applyNumberFormat="1" applyFont="1" applyFill="1" applyBorder="1" applyAlignment="1">
      <alignment/>
    </xf>
    <xf numFmtId="164" fontId="2" fillId="0" borderId="41" xfId="0" applyNumberFormat="1" applyFont="1" applyFill="1" applyBorder="1" applyAlignment="1">
      <alignment horizontal="center"/>
    </xf>
    <xf numFmtId="165" fontId="2" fillId="0" borderId="41" xfId="0" applyNumberFormat="1" applyFont="1" applyFill="1" applyBorder="1" applyAlignment="1">
      <alignment/>
    </xf>
    <xf numFmtId="0" fontId="2" fillId="0" borderId="90" xfId="0" applyFont="1" applyFill="1" applyBorder="1" applyAlignment="1">
      <alignment/>
    </xf>
    <xf numFmtId="164" fontId="0" fillId="0" borderId="155" xfId="0" applyNumberFormat="1" applyFill="1" applyBorder="1" applyAlignment="1">
      <alignment/>
    </xf>
    <xf numFmtId="164" fontId="2" fillId="11" borderId="156" xfId="0" applyNumberFormat="1" applyFont="1" applyFill="1" applyBorder="1" applyAlignment="1">
      <alignment/>
    </xf>
    <xf numFmtId="164" fontId="2" fillId="11" borderId="157" xfId="0" applyNumberFormat="1" applyFont="1" applyFill="1" applyBorder="1" applyAlignment="1">
      <alignment/>
    </xf>
    <xf numFmtId="0" fontId="0" fillId="0" borderId="48" xfId="0" applyFill="1" applyBorder="1" applyAlignment="1">
      <alignment/>
    </xf>
    <xf numFmtId="0" fontId="0" fillId="0" borderId="115" xfId="0" applyFill="1" applyBorder="1" applyAlignment="1">
      <alignment/>
    </xf>
    <xf numFmtId="0" fontId="0" fillId="0" borderId="21" xfId="0" applyFill="1" applyBorder="1" applyAlignment="1">
      <alignment/>
    </xf>
    <xf numFmtId="0" fontId="2" fillId="0" borderId="115" xfId="0" applyFont="1" applyFill="1" applyBorder="1" applyAlignment="1">
      <alignment/>
    </xf>
    <xf numFmtId="0" fontId="2" fillId="0" borderId="21" xfId="0" applyFont="1" applyFill="1" applyBorder="1" applyAlignment="1">
      <alignment/>
    </xf>
    <xf numFmtId="0" fontId="0" fillId="0" borderId="54" xfId="0" applyFill="1" applyBorder="1" applyAlignment="1">
      <alignment/>
    </xf>
    <xf numFmtId="0" fontId="0" fillId="3" borderId="0" xfId="0" applyFill="1" applyAlignment="1">
      <alignment/>
    </xf>
    <xf numFmtId="164" fontId="2" fillId="3" borderId="58" xfId="0" applyNumberFormat="1" applyFont="1" applyFill="1" applyBorder="1" applyAlignment="1">
      <alignment/>
    </xf>
    <xf numFmtId="164" fontId="9" fillId="0" borderId="41" xfId="0" applyNumberFormat="1" applyFont="1" applyFill="1" applyBorder="1" applyAlignment="1">
      <alignment/>
    </xf>
    <xf numFmtId="165" fontId="0" fillId="0" borderId="41" xfId="0" applyNumberFormat="1" applyFill="1" applyBorder="1" applyAlignment="1">
      <alignment/>
    </xf>
    <xf numFmtId="0" fontId="2" fillId="0" borderId="37" xfId="0" applyFont="1" applyFill="1" applyBorder="1" applyAlignment="1">
      <alignment/>
    </xf>
    <xf numFmtId="164" fontId="9" fillId="0" borderId="158" xfId="0" applyNumberFormat="1" applyFont="1" applyFill="1" applyBorder="1" applyAlignment="1">
      <alignment/>
    </xf>
    <xf numFmtId="0" fontId="0" fillId="0" borderId="48" xfId="0" applyFont="1" applyFill="1" applyBorder="1" applyAlignment="1">
      <alignment horizontal="left" vertical="center" wrapText="1"/>
    </xf>
    <xf numFmtId="164" fontId="0" fillId="0" borderId="159" xfId="0" applyNumberFormat="1" applyFill="1" applyBorder="1" applyAlignment="1">
      <alignment/>
    </xf>
    <xf numFmtId="165" fontId="0" fillId="0" borderId="43" xfId="0" applyNumberFormat="1" applyFont="1" applyFill="1" applyBorder="1" applyAlignment="1">
      <alignment/>
    </xf>
    <xf numFmtId="0" fontId="0" fillId="0" borderId="138" xfId="0" applyFill="1" applyBorder="1" applyAlignment="1">
      <alignment/>
    </xf>
    <xf numFmtId="164" fontId="9" fillId="0" borderId="18" xfId="0" applyNumberFormat="1" applyFont="1" applyFill="1" applyBorder="1" applyAlignment="1">
      <alignment wrapText="1"/>
    </xf>
    <xf numFmtId="164" fontId="0" fillId="0" borderId="100" xfId="0" applyNumberFormat="1" applyFill="1" applyBorder="1" applyAlignment="1">
      <alignment horizontal="center"/>
    </xf>
    <xf numFmtId="0" fontId="0" fillId="0" borderId="35" xfId="0" applyFill="1" applyBorder="1" applyAlignment="1">
      <alignment/>
    </xf>
    <xf numFmtId="0" fontId="0" fillId="0" borderId="45" xfId="0" applyFont="1" applyFill="1" applyBorder="1" applyAlignment="1">
      <alignment horizontal="left" wrapText="1"/>
    </xf>
    <xf numFmtId="164" fontId="2" fillId="0" borderId="160" xfId="0" applyNumberFormat="1" applyFont="1" applyFill="1" applyBorder="1" applyAlignment="1">
      <alignment/>
    </xf>
    <xf numFmtId="0" fontId="0" fillId="0" borderId="161" xfId="0" applyFill="1" applyBorder="1" applyAlignment="1">
      <alignment/>
    </xf>
    <xf numFmtId="0" fontId="6" fillId="17" borderId="162" xfId="0" applyFont="1" applyFill="1" applyBorder="1" applyAlignment="1">
      <alignment horizontal="left" vertical="center"/>
    </xf>
    <xf numFmtId="0" fontId="6" fillId="17" borderId="25" xfId="0" applyFont="1" applyFill="1" applyBorder="1" applyAlignment="1">
      <alignment/>
    </xf>
    <xf numFmtId="164" fontId="0" fillId="17" borderId="25" xfId="0" applyNumberFormat="1" applyFill="1" applyBorder="1" applyAlignment="1">
      <alignment/>
    </xf>
    <xf numFmtId="164" fontId="9" fillId="17" borderId="25" xfId="0" applyNumberFormat="1" applyFont="1" applyFill="1" applyBorder="1" applyAlignment="1">
      <alignment/>
    </xf>
    <xf numFmtId="164" fontId="0" fillId="17" borderId="162" xfId="0" applyNumberFormat="1" applyFill="1" applyBorder="1" applyAlignment="1">
      <alignment/>
    </xf>
    <xf numFmtId="165" fontId="0" fillId="17" borderId="25" xfId="0" applyNumberFormat="1" applyFill="1" applyBorder="1" applyAlignment="1">
      <alignment/>
    </xf>
    <xf numFmtId="165" fontId="0" fillId="17" borderId="17" xfId="0" applyNumberFormat="1" applyFill="1" applyBorder="1" applyAlignment="1">
      <alignment/>
    </xf>
    <xf numFmtId="164" fontId="9" fillId="0" borderId="0" xfId="0" applyNumberFormat="1" applyFont="1" applyFill="1" applyBorder="1" applyAlignment="1">
      <alignment wrapText="1"/>
    </xf>
    <xf numFmtId="164" fontId="0" fillId="0" borderId="12" xfId="0" applyNumberFormat="1" applyFill="1" applyBorder="1" applyAlignment="1">
      <alignment wrapText="1"/>
    </xf>
    <xf numFmtId="164" fontId="9" fillId="0" borderId="118" xfId="0" applyNumberFormat="1" applyFont="1" applyFill="1" applyBorder="1" applyAlignment="1">
      <alignment wrapText="1"/>
    </xf>
    <xf numFmtId="0" fontId="12" fillId="0" borderId="120" xfId="0" applyFont="1" applyFill="1" applyBorder="1" applyAlignment="1">
      <alignment wrapText="1"/>
    </xf>
    <xf numFmtId="0" fontId="0" fillId="0" borderId="127" xfId="0" applyFont="1" applyFill="1" applyBorder="1" applyAlignment="1">
      <alignment/>
    </xf>
    <xf numFmtId="164" fontId="0" fillId="0" borderId="163" xfId="0" applyNumberFormat="1" applyFill="1" applyBorder="1" applyAlignment="1">
      <alignment/>
    </xf>
    <xf numFmtId="164" fontId="0" fillId="0" borderId="164" xfId="0" applyNumberFormat="1" applyFill="1" applyBorder="1" applyAlignment="1">
      <alignment/>
    </xf>
    <xf numFmtId="164" fontId="2" fillId="11" borderId="165" xfId="0" applyNumberFormat="1" applyFont="1" applyFill="1" applyBorder="1" applyAlignment="1">
      <alignment/>
    </xf>
    <xf numFmtId="164" fontId="2" fillId="11" borderId="148" xfId="0" applyNumberFormat="1" applyFont="1" applyFill="1" applyBorder="1" applyAlignment="1">
      <alignment/>
    </xf>
    <xf numFmtId="164" fontId="2" fillId="11" borderId="154" xfId="0" applyNumberFormat="1" applyFont="1" applyFill="1" applyBorder="1" applyAlignment="1">
      <alignment/>
    </xf>
    <xf numFmtId="164" fontId="15" fillId="11" borderId="37" xfId="0" applyNumberFormat="1" applyFont="1" applyFill="1" applyBorder="1" applyAlignment="1">
      <alignment/>
    </xf>
    <xf numFmtId="164" fontId="2" fillId="11" borderId="166" xfId="0" applyNumberFormat="1" applyFont="1" applyFill="1" applyBorder="1" applyAlignment="1">
      <alignment/>
    </xf>
    <xf numFmtId="164" fontId="2" fillId="11" borderId="137" xfId="0" applyNumberFormat="1" applyFont="1" applyFill="1" applyBorder="1" applyAlignment="1">
      <alignment/>
    </xf>
    <xf numFmtId="164" fontId="2" fillId="11" borderId="167" xfId="0" applyNumberFormat="1" applyFont="1" applyFill="1" applyBorder="1" applyAlignment="1">
      <alignment/>
    </xf>
    <xf numFmtId="0" fontId="2" fillId="11" borderId="167" xfId="0" applyFont="1" applyFill="1" applyBorder="1" applyAlignment="1">
      <alignment/>
    </xf>
    <xf numFmtId="0" fontId="2" fillId="11" borderId="148" xfId="0" applyFont="1" applyFill="1" applyBorder="1" applyAlignment="1">
      <alignment/>
    </xf>
    <xf numFmtId="0" fontId="2" fillId="11" borderId="154" xfId="0" applyFont="1" applyFill="1" applyBorder="1" applyAlignment="1">
      <alignment/>
    </xf>
    <xf numFmtId="164" fontId="15" fillId="11" borderId="167" xfId="0" applyNumberFormat="1" applyFont="1" applyFill="1" applyBorder="1" applyAlignment="1">
      <alignment/>
    </xf>
    <xf numFmtId="164" fontId="2" fillId="11" borderId="168" xfId="0" applyNumberFormat="1" applyFont="1" applyFill="1" applyBorder="1" applyAlignment="1">
      <alignment/>
    </xf>
    <xf numFmtId="0" fontId="2" fillId="11" borderId="169" xfId="0" applyFont="1" applyFill="1" applyBorder="1" applyAlignment="1">
      <alignment/>
    </xf>
    <xf numFmtId="165" fontId="2" fillId="11" borderId="167" xfId="0" applyNumberFormat="1" applyFont="1" applyFill="1" applyBorder="1" applyAlignment="1">
      <alignment/>
    </xf>
    <xf numFmtId="165" fontId="2" fillId="11" borderId="148" xfId="0" applyNumberFormat="1" applyFont="1" applyFill="1" applyBorder="1" applyAlignment="1">
      <alignment/>
    </xf>
    <xf numFmtId="165" fontId="2" fillId="11" borderId="154" xfId="0" applyNumberFormat="1" applyFont="1" applyFill="1" applyBorder="1" applyAlignment="1">
      <alignment/>
    </xf>
    <xf numFmtId="164" fontId="2" fillId="11" borderId="170" xfId="0" applyNumberFormat="1" applyFont="1" applyFill="1" applyBorder="1" applyAlignment="1">
      <alignment/>
    </xf>
    <xf numFmtId="164" fontId="2" fillId="3" borderId="13" xfId="0" applyNumberFormat="1" applyFont="1" applyFill="1" applyBorder="1" applyAlignment="1">
      <alignment/>
    </xf>
    <xf numFmtId="0" fontId="2" fillId="3" borderId="23" xfId="0" applyFont="1" applyFill="1" applyBorder="1" applyAlignment="1">
      <alignment vertical="center"/>
    </xf>
    <xf numFmtId="165" fontId="15" fillId="4" borderId="30" xfId="0" applyNumberFormat="1" applyFont="1" applyFill="1" applyBorder="1" applyAlignment="1">
      <alignment horizontal="center" vertical="center"/>
    </xf>
    <xf numFmtId="0" fontId="16" fillId="11" borderId="96" xfId="0" applyFont="1" applyFill="1" applyBorder="1" applyAlignment="1">
      <alignment horizontal="left" vertical="center" wrapText="1"/>
    </xf>
    <xf numFmtId="0" fontId="16" fillId="11" borderId="97" xfId="0" applyFont="1" applyFill="1" applyBorder="1" applyAlignment="1">
      <alignment horizontal="left" vertical="center" wrapText="1"/>
    </xf>
    <xf numFmtId="0" fontId="0" fillId="0" borderId="119" xfId="0" applyFill="1" applyBorder="1" applyAlignment="1">
      <alignment/>
    </xf>
    <xf numFmtId="164" fontId="9" fillId="0" borderId="49" xfId="0" applyNumberFormat="1" applyFont="1" applyFill="1" applyBorder="1" applyAlignment="1">
      <alignment horizontal="left" vertical="center"/>
    </xf>
    <xf numFmtId="164" fontId="2" fillId="17" borderId="143" xfId="0" applyNumberFormat="1" applyFont="1" applyFill="1" applyBorder="1" applyAlignment="1">
      <alignment/>
    </xf>
    <xf numFmtId="164" fontId="2" fillId="17" borderId="140" xfId="0" applyNumberFormat="1" applyFont="1" applyFill="1" applyBorder="1" applyAlignment="1">
      <alignment/>
    </xf>
    <xf numFmtId="164" fontId="2" fillId="17" borderId="141" xfId="0" applyNumberFormat="1" applyFont="1" applyFill="1" applyBorder="1" applyAlignment="1">
      <alignment/>
    </xf>
    <xf numFmtId="164" fontId="15" fillId="17" borderId="147" xfId="0" applyNumberFormat="1" applyFont="1" applyFill="1" applyBorder="1" applyAlignment="1">
      <alignment/>
    </xf>
    <xf numFmtId="164" fontId="2" fillId="17" borderId="142" xfId="0" applyNumberFormat="1" applyFont="1" applyFill="1" applyBorder="1" applyAlignment="1">
      <alignment/>
    </xf>
    <xf numFmtId="164" fontId="2" fillId="17" borderId="146" xfId="0" applyNumberFormat="1" applyFont="1" applyFill="1" applyBorder="1" applyAlignment="1">
      <alignment/>
    </xf>
    <xf numFmtId="164" fontId="2" fillId="17" borderId="144" xfId="0" applyNumberFormat="1" applyFont="1" applyFill="1" applyBorder="1" applyAlignment="1">
      <alignment/>
    </xf>
    <xf numFmtId="0" fontId="2" fillId="17" borderId="144" xfId="0" applyFont="1" applyFill="1" applyBorder="1" applyAlignment="1">
      <alignment/>
    </xf>
    <xf numFmtId="0" fontId="2" fillId="17" borderId="140" xfId="0" applyFont="1" applyFill="1" applyBorder="1" applyAlignment="1">
      <alignment/>
    </xf>
    <xf numFmtId="0" fontId="2" fillId="17" borderId="141" xfId="0" applyFont="1" applyFill="1" applyBorder="1" applyAlignment="1">
      <alignment/>
    </xf>
    <xf numFmtId="164" fontId="2" fillId="17" borderId="145" xfId="0" applyNumberFormat="1" applyFont="1" applyFill="1" applyBorder="1" applyAlignment="1">
      <alignment/>
    </xf>
    <xf numFmtId="0" fontId="2" fillId="17" borderId="111" xfId="0" applyFont="1" applyFill="1" applyBorder="1" applyAlignment="1">
      <alignment/>
    </xf>
    <xf numFmtId="0" fontId="2" fillId="17" borderId="146" xfId="0" applyFont="1" applyFill="1" applyBorder="1" applyAlignment="1">
      <alignment/>
    </xf>
    <xf numFmtId="165" fontId="2" fillId="17" borderId="144" xfId="0" applyNumberFormat="1" applyFont="1" applyFill="1" applyBorder="1" applyAlignment="1">
      <alignment/>
    </xf>
    <xf numFmtId="165" fontId="2" fillId="17" borderId="140" xfId="0" applyNumberFormat="1" applyFont="1" applyFill="1" applyBorder="1" applyAlignment="1">
      <alignment/>
    </xf>
    <xf numFmtId="165" fontId="2" fillId="17" borderId="141" xfId="0" applyNumberFormat="1" applyFont="1" applyFill="1" applyBorder="1" applyAlignment="1">
      <alignment/>
    </xf>
    <xf numFmtId="164" fontId="2" fillId="11" borderId="37" xfId="0" applyNumberFormat="1" applyFont="1" applyFill="1" applyBorder="1" applyAlignment="1">
      <alignment/>
    </xf>
    <xf numFmtId="0" fontId="2" fillId="11" borderId="137" xfId="0" applyFont="1" applyFill="1" applyBorder="1" applyAlignment="1">
      <alignment/>
    </xf>
    <xf numFmtId="165" fontId="2" fillId="11" borderId="37" xfId="0" applyNumberFormat="1" applyFont="1" applyFill="1" applyBorder="1" applyAlignment="1">
      <alignment/>
    </xf>
    <xf numFmtId="164" fontId="2" fillId="17" borderId="15" xfId="0" applyNumberFormat="1" applyFont="1" applyFill="1" applyBorder="1" applyAlignment="1">
      <alignment/>
    </xf>
    <xf numFmtId="164" fontId="2" fillId="17" borderId="64" xfId="0" applyNumberFormat="1" applyFont="1" applyFill="1" applyBorder="1" applyAlignment="1">
      <alignment/>
    </xf>
    <xf numFmtId="164" fontId="2" fillId="17" borderId="65" xfId="0" applyNumberFormat="1" applyFont="1" applyFill="1" applyBorder="1" applyAlignment="1">
      <alignment/>
    </xf>
    <xf numFmtId="164" fontId="15" fillId="17" borderId="171" xfId="0" applyNumberFormat="1" applyFont="1" applyFill="1" applyBorder="1" applyAlignment="1">
      <alignment/>
    </xf>
    <xf numFmtId="164" fontId="2" fillId="17" borderId="16" xfId="0" applyNumberFormat="1" applyFont="1" applyFill="1" applyBorder="1" applyAlignment="1">
      <alignment/>
    </xf>
    <xf numFmtId="164" fontId="2" fillId="17" borderId="31" xfId="0" applyNumberFormat="1" applyFont="1" applyFill="1" applyBorder="1" applyAlignment="1">
      <alignment/>
    </xf>
    <xf numFmtId="164" fontId="2" fillId="17" borderId="14" xfId="0" applyNumberFormat="1" applyFont="1" applyFill="1" applyBorder="1" applyAlignment="1">
      <alignment/>
    </xf>
    <xf numFmtId="0" fontId="2" fillId="17" borderId="14" xfId="0" applyFont="1" applyFill="1" applyBorder="1" applyAlignment="1">
      <alignment/>
    </xf>
    <xf numFmtId="0" fontId="2" fillId="17" borderId="64" xfId="0" applyFont="1" applyFill="1" applyBorder="1" applyAlignment="1">
      <alignment/>
    </xf>
    <xf numFmtId="0" fontId="2" fillId="17" borderId="65" xfId="0" applyFont="1" applyFill="1" applyBorder="1" applyAlignment="1">
      <alignment/>
    </xf>
    <xf numFmtId="164" fontId="2" fillId="17" borderId="17" xfId="0" applyNumberFormat="1" applyFont="1" applyFill="1" applyBorder="1" applyAlignment="1">
      <alignment/>
    </xf>
    <xf numFmtId="0" fontId="2" fillId="17" borderId="13" xfId="0" applyFont="1" applyFill="1" applyBorder="1" applyAlignment="1">
      <alignment/>
    </xf>
    <xf numFmtId="0" fontId="2" fillId="17" borderId="31" xfId="0" applyFont="1" applyFill="1" applyBorder="1" applyAlignment="1">
      <alignment/>
    </xf>
    <xf numFmtId="165" fontId="2" fillId="17" borderId="14" xfId="0" applyNumberFormat="1" applyFont="1" applyFill="1" applyBorder="1" applyAlignment="1">
      <alignment/>
    </xf>
    <xf numFmtId="165" fontId="2" fillId="17" borderId="64" xfId="0" applyNumberFormat="1" applyFont="1" applyFill="1" applyBorder="1" applyAlignment="1">
      <alignment/>
    </xf>
    <xf numFmtId="165" fontId="2" fillId="17" borderId="65" xfId="0" applyNumberFormat="1" applyFont="1" applyFill="1" applyBorder="1" applyAlignment="1">
      <alignment/>
    </xf>
    <xf numFmtId="164" fontId="15" fillId="11" borderId="128" xfId="0" applyNumberFormat="1" applyFont="1" applyFill="1" applyBorder="1" applyAlignment="1">
      <alignment/>
    </xf>
    <xf numFmtId="164" fontId="15" fillId="11" borderId="153" xfId="0" applyNumberFormat="1" applyFont="1" applyFill="1" applyBorder="1" applyAlignment="1">
      <alignment/>
    </xf>
    <xf numFmtId="164" fontId="2" fillId="11" borderId="172" xfId="0" applyNumberFormat="1" applyFont="1" applyFill="1" applyBorder="1" applyAlignment="1">
      <alignment/>
    </xf>
    <xf numFmtId="164" fontId="15" fillId="11" borderId="146" xfId="0" applyNumberFormat="1" applyFont="1" applyFill="1" applyBorder="1" applyAlignment="1">
      <alignment/>
    </xf>
    <xf numFmtId="165" fontId="2" fillId="11" borderId="146" xfId="0" applyNumberFormat="1" applyFont="1" applyFill="1" applyBorder="1" applyAlignment="1">
      <alignment/>
    </xf>
    <xf numFmtId="0" fontId="2" fillId="0" borderId="22" xfId="0" applyFont="1" applyFill="1" applyBorder="1" applyAlignment="1">
      <alignment horizontal="left" vertical="center"/>
    </xf>
    <xf numFmtId="0" fontId="2" fillId="0" borderId="0" xfId="0" applyFont="1" applyFill="1" applyAlignment="1">
      <alignment horizontal="left" vertical="center"/>
    </xf>
    <xf numFmtId="164" fontId="2" fillId="0" borderId="0" xfId="0" applyNumberFormat="1" applyFont="1" applyFill="1" applyBorder="1" applyAlignment="1">
      <alignment/>
    </xf>
    <xf numFmtId="164" fontId="2" fillId="17" borderId="111" xfId="0" applyNumberFormat="1" applyFont="1" applyFill="1" applyBorder="1" applyAlignment="1">
      <alignment/>
    </xf>
    <xf numFmtId="165" fontId="2" fillId="11" borderId="128" xfId="0" applyNumberFormat="1" applyFont="1" applyFill="1" applyBorder="1" applyAlignment="1">
      <alignment horizontal="center"/>
    </xf>
    <xf numFmtId="164" fontId="2" fillId="11" borderId="146" xfId="0" applyNumberFormat="1" applyFont="1" applyFill="1" applyBorder="1" applyAlignment="1">
      <alignment horizontal="center"/>
    </xf>
    <xf numFmtId="0" fontId="0" fillId="0" borderId="0" xfId="0" applyFill="1" applyBorder="1" applyAlignment="1">
      <alignment vertical="center"/>
    </xf>
    <xf numFmtId="0" fontId="3" fillId="0" borderId="22" xfId="0" applyFont="1" applyFill="1" applyBorder="1" applyAlignment="1">
      <alignment horizontal="left"/>
    </xf>
    <xf numFmtId="0" fontId="3" fillId="0" borderId="0" xfId="0" applyFont="1" applyFill="1" applyBorder="1" applyAlignment="1">
      <alignment horizontal="left"/>
    </xf>
    <xf numFmtId="164" fontId="15" fillId="0" borderId="0" xfId="0" applyNumberFormat="1" applyFont="1" applyFill="1" applyBorder="1" applyAlignment="1">
      <alignment/>
    </xf>
    <xf numFmtId="164" fontId="2" fillId="0" borderId="25" xfId="0" applyNumberFormat="1" applyFont="1" applyFill="1" applyBorder="1" applyAlignment="1">
      <alignment/>
    </xf>
    <xf numFmtId="165" fontId="2" fillId="0" borderId="25" xfId="0" applyNumberFormat="1" applyFont="1" applyFill="1" applyBorder="1" applyAlignment="1">
      <alignment/>
    </xf>
    <xf numFmtId="164" fontId="2" fillId="0" borderId="17" xfId="0" applyNumberFormat="1" applyFont="1" applyFill="1" applyBorder="1" applyAlignment="1">
      <alignment/>
    </xf>
    <xf numFmtId="164" fontId="2" fillId="11" borderId="42" xfId="0" applyNumberFormat="1" applyFont="1" applyFill="1" applyBorder="1" applyAlignment="1">
      <alignment horizontal="center" vertical="center"/>
    </xf>
    <xf numFmtId="164" fontId="2" fillId="11" borderId="47" xfId="0" applyNumberFormat="1" applyFont="1" applyFill="1" applyBorder="1" applyAlignment="1">
      <alignment horizontal="center" vertical="center"/>
    </xf>
    <xf numFmtId="164" fontId="2" fillId="11" borderId="43" xfId="0" applyNumberFormat="1" applyFont="1" applyFill="1" applyBorder="1" applyAlignment="1">
      <alignment horizontal="center" vertical="center"/>
    </xf>
    <xf numFmtId="164" fontId="7" fillId="7" borderId="15" xfId="0" applyNumberFormat="1" applyFont="1" applyFill="1" applyBorder="1" applyAlignment="1">
      <alignment horizontal="center" vertical="center"/>
    </xf>
    <xf numFmtId="0" fontId="0" fillId="0" borderId="173" xfId="0" applyFill="1" applyBorder="1" applyAlignment="1">
      <alignment/>
    </xf>
    <xf numFmtId="0" fontId="0" fillId="0" borderId="48" xfId="0" applyFont="1" applyFill="1" applyBorder="1" applyAlignment="1">
      <alignment/>
    </xf>
    <xf numFmtId="0" fontId="25" fillId="0" borderId="47" xfId="36" applyFill="1" applyBorder="1" applyAlignment="1" applyProtection="1">
      <alignment wrapText="1"/>
      <protection/>
    </xf>
    <xf numFmtId="0" fontId="25" fillId="0" borderId="122" xfId="36" applyFill="1" applyBorder="1" applyAlignment="1" applyProtection="1">
      <alignment wrapText="1"/>
      <protection/>
    </xf>
    <xf numFmtId="0" fontId="25" fillId="0" borderId="45" xfId="36" applyFill="1" applyBorder="1" applyAlignment="1" applyProtection="1">
      <alignment wrapText="1"/>
      <protection/>
    </xf>
    <xf numFmtId="0" fontId="25" fillId="0" borderId="91" xfId="36" applyFill="1" applyBorder="1" applyAlignment="1" applyProtection="1">
      <alignment wrapText="1"/>
      <protection/>
    </xf>
    <xf numFmtId="0" fontId="25" fillId="0" borderId="57" xfId="36" applyFill="1" applyBorder="1" applyAlignment="1" applyProtection="1">
      <alignment wrapText="1"/>
      <protection/>
    </xf>
    <xf numFmtId="0" fontId="25" fillId="0" borderId="122" xfId="36" applyFill="1" applyBorder="1" applyAlignment="1" applyProtection="1">
      <alignment/>
      <protection/>
    </xf>
    <xf numFmtId="0" fontId="25" fillId="0" borderId="35" xfId="36" applyFill="1" applyBorder="1" applyAlignment="1" applyProtection="1">
      <alignment wrapText="1"/>
      <protection/>
    </xf>
    <xf numFmtId="0" fontId="25" fillId="0" borderId="57" xfId="36" applyFill="1" applyBorder="1" applyAlignment="1" applyProtection="1">
      <alignment/>
      <protection/>
    </xf>
    <xf numFmtId="164" fontId="0" fillId="0" borderId="115" xfId="0" applyNumberFormat="1" applyFill="1" applyBorder="1" applyAlignment="1">
      <alignment horizontal="center"/>
    </xf>
    <xf numFmtId="164" fontId="0" fillId="0" borderId="43" xfId="0" applyNumberFormat="1" applyFill="1" applyBorder="1" applyAlignment="1">
      <alignment horizontal="center"/>
    </xf>
    <xf numFmtId="164" fontId="0" fillId="0" borderId="21" xfId="0" applyNumberFormat="1" applyFill="1" applyBorder="1" applyAlignment="1">
      <alignment horizontal="center"/>
    </xf>
    <xf numFmtId="164" fontId="0" fillId="0" borderId="45" xfId="0" applyNumberFormat="1" applyFill="1" applyBorder="1" applyAlignment="1">
      <alignment horizontal="center"/>
    </xf>
    <xf numFmtId="0" fontId="25" fillId="0" borderId="45" xfId="36" applyFill="1" applyBorder="1" applyAlignment="1" applyProtection="1">
      <alignment/>
      <protection/>
    </xf>
    <xf numFmtId="0" fontId="25" fillId="0" borderId="11" xfId="36" applyFill="1" applyBorder="1" applyAlignment="1" applyProtection="1">
      <alignment wrapText="1"/>
      <protection/>
    </xf>
    <xf numFmtId="0" fontId="25" fillId="0" borderId="47" xfId="36" applyFill="1" applyBorder="1" applyAlignment="1" applyProtection="1">
      <alignment/>
      <protection/>
    </xf>
    <xf numFmtId="0" fontId="25" fillId="0" borderId="26" xfId="36" applyFill="1" applyBorder="1" applyAlignment="1" applyProtection="1">
      <alignment wrapText="1"/>
      <protection/>
    </xf>
    <xf numFmtId="164" fontId="2" fillId="11" borderId="174" xfId="0" applyNumberFormat="1" applyFont="1" applyFill="1" applyBorder="1" applyAlignment="1">
      <alignment/>
    </xf>
    <xf numFmtId="0" fontId="2" fillId="0" borderId="175" xfId="0" applyFont="1" applyFill="1" applyBorder="1" applyAlignment="1">
      <alignment/>
    </xf>
    <xf numFmtId="0" fontId="9" fillId="0" borderId="176" xfId="0" applyFont="1" applyFill="1" applyBorder="1" applyAlignment="1">
      <alignment horizontal="left" vertical="center"/>
    </xf>
    <xf numFmtId="0" fontId="9" fillId="0" borderId="177" xfId="0" applyFont="1" applyFill="1" applyBorder="1" applyAlignment="1">
      <alignment horizontal="left" vertical="center"/>
    </xf>
    <xf numFmtId="0" fontId="12" fillId="0" borderId="178" xfId="0" applyFont="1" applyFill="1" applyBorder="1" applyAlignment="1">
      <alignment wrapText="1"/>
    </xf>
    <xf numFmtId="164" fontId="0" fillId="0" borderId="179" xfId="0" applyNumberFormat="1" applyFill="1" applyBorder="1" applyAlignment="1">
      <alignment/>
    </xf>
    <xf numFmtId="164" fontId="0" fillId="0" borderId="180" xfId="0" applyNumberFormat="1" applyFill="1" applyBorder="1" applyAlignment="1">
      <alignment/>
    </xf>
    <xf numFmtId="164" fontId="0" fillId="0" borderId="181" xfId="0" applyNumberFormat="1" applyFill="1" applyBorder="1" applyAlignment="1">
      <alignment/>
    </xf>
    <xf numFmtId="164" fontId="9" fillId="0" borderId="182" xfId="0" applyNumberFormat="1" applyFont="1" applyFill="1" applyBorder="1" applyAlignment="1">
      <alignment/>
    </xf>
    <xf numFmtId="164" fontId="0" fillId="0" borderId="183" xfId="0" applyNumberFormat="1" applyFill="1" applyBorder="1" applyAlignment="1">
      <alignment/>
    </xf>
    <xf numFmtId="164" fontId="0" fillId="0" borderId="177" xfId="0" applyNumberFormat="1" applyFill="1" applyBorder="1" applyAlignment="1">
      <alignment/>
    </xf>
    <xf numFmtId="0" fontId="0" fillId="0" borderId="179" xfId="0" applyFill="1" applyBorder="1" applyAlignment="1">
      <alignment/>
    </xf>
    <xf numFmtId="0" fontId="0" fillId="0" borderId="180" xfId="0" applyFill="1" applyBorder="1" applyAlignment="1">
      <alignment/>
    </xf>
    <xf numFmtId="0" fontId="0" fillId="0" borderId="184" xfId="0" applyFill="1" applyBorder="1" applyAlignment="1">
      <alignment/>
    </xf>
    <xf numFmtId="164" fontId="9" fillId="0" borderId="179" xfId="0" applyNumberFormat="1" applyFont="1" applyFill="1" applyBorder="1" applyAlignment="1">
      <alignment/>
    </xf>
    <xf numFmtId="164" fontId="0" fillId="0" borderId="178" xfId="0" applyNumberFormat="1" applyFill="1" applyBorder="1" applyAlignment="1">
      <alignment/>
    </xf>
    <xf numFmtId="0" fontId="0" fillId="0" borderId="185" xfId="0" applyFill="1" applyBorder="1" applyAlignment="1">
      <alignment/>
    </xf>
    <xf numFmtId="0" fontId="0" fillId="0" borderId="22" xfId="0" applyFill="1" applyBorder="1" applyAlignment="1">
      <alignment horizontal="left" vertical="center"/>
    </xf>
    <xf numFmtId="0" fontId="0" fillId="0" borderId="0" xfId="0" applyFill="1" applyAlignment="1">
      <alignment horizontal="left" vertical="center"/>
    </xf>
    <xf numFmtId="164" fontId="0" fillId="0" borderId="186" xfId="0" applyNumberFormat="1" applyFill="1" applyBorder="1" applyAlignment="1">
      <alignment/>
    </xf>
    <xf numFmtId="164" fontId="0" fillId="0" borderId="187" xfId="0" applyNumberFormat="1" applyFill="1" applyBorder="1" applyAlignment="1">
      <alignment/>
    </xf>
    <xf numFmtId="0" fontId="0" fillId="0" borderId="188" xfId="0" applyFill="1" applyBorder="1" applyAlignment="1">
      <alignment/>
    </xf>
    <xf numFmtId="164" fontId="0" fillId="0" borderId="189" xfId="0" applyNumberFormat="1" applyFill="1" applyBorder="1" applyAlignment="1">
      <alignment/>
    </xf>
    <xf numFmtId="0" fontId="25" fillId="0" borderId="47" xfId="36" applyFont="1" applyFill="1" applyBorder="1" applyAlignment="1" applyProtection="1">
      <alignment wrapText="1"/>
      <protection/>
    </xf>
    <xf numFmtId="164" fontId="0" fillId="0" borderId="188" xfId="0" applyNumberFormat="1" applyFill="1" applyBorder="1" applyAlignment="1">
      <alignment/>
    </xf>
    <xf numFmtId="164" fontId="0" fillId="0" borderId="190" xfId="0" applyNumberFormat="1" applyFill="1" applyBorder="1" applyAlignment="1">
      <alignment/>
    </xf>
    <xf numFmtId="164" fontId="0" fillId="0" borderId="191" xfId="0" applyNumberFormat="1" applyFill="1" applyBorder="1" applyAlignment="1">
      <alignment/>
    </xf>
    <xf numFmtId="164" fontId="0" fillId="0" borderId="192" xfId="0" applyNumberFormat="1" applyFill="1" applyBorder="1" applyAlignment="1">
      <alignment/>
    </xf>
    <xf numFmtId="164" fontId="0" fillId="0" borderId="193" xfId="0" applyNumberFormat="1" applyFill="1" applyBorder="1" applyAlignment="1">
      <alignment/>
    </xf>
    <xf numFmtId="0" fontId="0" fillId="0" borderId="193" xfId="0" applyFill="1" applyBorder="1" applyAlignment="1">
      <alignment/>
    </xf>
    <xf numFmtId="0" fontId="0" fillId="0" borderId="191" xfId="0" applyFill="1" applyBorder="1" applyAlignment="1">
      <alignment/>
    </xf>
    <xf numFmtId="0" fontId="0" fillId="0" borderId="194" xfId="0" applyFill="1" applyBorder="1" applyAlignment="1">
      <alignment/>
    </xf>
    <xf numFmtId="0" fontId="0" fillId="0" borderId="195" xfId="0" applyFill="1" applyBorder="1" applyAlignment="1">
      <alignment/>
    </xf>
    <xf numFmtId="165" fontId="0" fillId="0" borderId="193" xfId="0" applyNumberFormat="1" applyFill="1" applyBorder="1" applyAlignment="1">
      <alignment/>
    </xf>
    <xf numFmtId="165" fontId="0" fillId="0" borderId="191" xfId="0" applyNumberFormat="1" applyFill="1" applyBorder="1" applyAlignment="1">
      <alignment/>
    </xf>
    <xf numFmtId="165" fontId="0" fillId="0" borderId="196" xfId="0" applyNumberFormat="1" applyFill="1" applyBorder="1" applyAlignment="1">
      <alignment/>
    </xf>
    <xf numFmtId="0" fontId="0" fillId="0" borderId="197" xfId="0" applyBorder="1" applyAlignment="1">
      <alignment/>
    </xf>
    <xf numFmtId="164" fontId="9" fillId="0" borderId="197" xfId="0" applyNumberFormat="1" applyFont="1" applyFill="1" applyBorder="1" applyAlignment="1">
      <alignment/>
    </xf>
    <xf numFmtId="164" fontId="0" fillId="0" borderId="197" xfId="0" applyNumberFormat="1" applyFill="1" applyBorder="1" applyAlignment="1">
      <alignment/>
    </xf>
    <xf numFmtId="164" fontId="6" fillId="17" borderId="182" xfId="0" applyNumberFormat="1" applyFont="1" applyFill="1" applyBorder="1" applyAlignment="1">
      <alignment/>
    </xf>
    <xf numFmtId="164" fontId="17" fillId="17" borderId="182" xfId="0" applyNumberFormat="1" applyFont="1" applyFill="1" applyBorder="1" applyAlignment="1">
      <alignment/>
    </xf>
    <xf numFmtId="0" fontId="6" fillId="17" borderId="182" xfId="0" applyFont="1" applyFill="1" applyBorder="1" applyAlignment="1">
      <alignment/>
    </xf>
    <xf numFmtId="0" fontId="6" fillId="17" borderId="198" xfId="0" applyFont="1" applyFill="1" applyBorder="1" applyAlignment="1">
      <alignment/>
    </xf>
    <xf numFmtId="165" fontId="6" fillId="17" borderId="182" xfId="0" applyNumberFormat="1" applyFont="1" applyFill="1" applyBorder="1" applyAlignment="1">
      <alignment/>
    </xf>
    <xf numFmtId="164" fontId="6" fillId="17" borderId="178" xfId="0" applyNumberFormat="1" applyFont="1" applyFill="1" applyBorder="1" applyAlignment="1">
      <alignment/>
    </xf>
    <xf numFmtId="0" fontId="6" fillId="0" borderId="199" xfId="0" applyFont="1" applyFill="1" applyBorder="1" applyAlignment="1">
      <alignment/>
    </xf>
    <xf numFmtId="0" fontId="0" fillId="0" borderId="200" xfId="0" applyBorder="1" applyAlignment="1">
      <alignment horizontal="left" vertical="center"/>
    </xf>
    <xf numFmtId="0" fontId="13" fillId="0" borderId="200" xfId="47" applyFont="1" applyBorder="1" applyAlignment="1">
      <alignment vertical="center"/>
      <protection/>
    </xf>
    <xf numFmtId="164" fontId="0" fillId="0" borderId="200" xfId="0" applyNumberFormat="1" applyBorder="1" applyAlignment="1">
      <alignment/>
    </xf>
    <xf numFmtId="164" fontId="9" fillId="0" borderId="200" xfId="0" applyNumberFormat="1" applyFont="1" applyBorder="1" applyAlignment="1">
      <alignment/>
    </xf>
    <xf numFmtId="0" fontId="0" fillId="0" borderId="200" xfId="0" applyBorder="1" applyAlignment="1">
      <alignment/>
    </xf>
    <xf numFmtId="165" fontId="0" fillId="0" borderId="200" xfId="0" applyNumberFormat="1" applyBorder="1" applyAlignment="1">
      <alignment/>
    </xf>
    <xf numFmtId="0" fontId="0" fillId="0" borderId="200" xfId="0" applyFill="1" applyBorder="1" applyAlignment="1">
      <alignment/>
    </xf>
    <xf numFmtId="164" fontId="0" fillId="0" borderId="47" xfId="0" applyNumberFormat="1" applyFill="1" applyBorder="1" applyAlignment="1">
      <alignment horizontal="center"/>
    </xf>
    <xf numFmtId="164" fontId="0" fillId="0" borderId="201" xfId="0" applyNumberFormat="1" applyFill="1" applyBorder="1" applyAlignment="1">
      <alignment/>
    </xf>
    <xf numFmtId="0" fontId="2" fillId="0" borderId="47" xfId="0" applyFont="1" applyFill="1" applyBorder="1" applyAlignment="1">
      <alignment horizontal="center" vertical="center"/>
    </xf>
    <xf numFmtId="0" fontId="7" fillId="0" borderId="17" xfId="0" applyFont="1" applyFill="1" applyBorder="1" applyAlignment="1">
      <alignment horizontal="center" vertical="center"/>
    </xf>
    <xf numFmtId="0" fontId="12" fillId="0" borderId="202" xfId="0" applyFont="1" applyFill="1" applyBorder="1" applyAlignment="1">
      <alignment/>
    </xf>
    <xf numFmtId="164" fontId="0" fillId="0" borderId="203" xfId="0" applyNumberFormat="1" applyFill="1" applyBorder="1" applyAlignment="1">
      <alignment/>
    </xf>
    <xf numFmtId="164" fontId="0" fillId="0" borderId="204" xfId="0" applyNumberFormat="1" applyFill="1" applyBorder="1" applyAlignment="1">
      <alignment/>
    </xf>
    <xf numFmtId="164" fontId="0" fillId="0" borderId="205" xfId="0" applyNumberFormat="1" applyFill="1" applyBorder="1" applyAlignment="1">
      <alignment/>
    </xf>
    <xf numFmtId="164" fontId="9" fillId="0" borderId="206" xfId="0" applyNumberFormat="1" applyFont="1" applyFill="1" applyBorder="1" applyAlignment="1">
      <alignment/>
    </xf>
    <xf numFmtId="164" fontId="0" fillId="0" borderId="202" xfId="0" applyNumberFormat="1" applyFill="1" applyBorder="1" applyAlignment="1">
      <alignment/>
    </xf>
    <xf numFmtId="164" fontId="0" fillId="0" borderId="207" xfId="0" applyNumberFormat="1" applyFill="1" applyBorder="1" applyAlignment="1">
      <alignment/>
    </xf>
    <xf numFmtId="164" fontId="0" fillId="0" borderId="208" xfId="0" applyNumberFormat="1" applyFill="1" applyBorder="1" applyAlignment="1">
      <alignment/>
    </xf>
    <xf numFmtId="0" fontId="0" fillId="0" borderId="208" xfId="0" applyFill="1" applyBorder="1" applyAlignment="1">
      <alignment/>
    </xf>
    <xf numFmtId="0" fontId="0" fillId="0" borderId="204" xfId="0" applyFill="1" applyBorder="1" applyAlignment="1">
      <alignment/>
    </xf>
    <xf numFmtId="0" fontId="0" fillId="0" borderId="205" xfId="0" applyFill="1" applyBorder="1" applyAlignment="1">
      <alignment/>
    </xf>
    <xf numFmtId="164" fontId="0" fillId="0" borderId="209" xfId="0" applyNumberFormat="1" applyFill="1" applyBorder="1" applyAlignment="1">
      <alignment/>
    </xf>
    <xf numFmtId="0" fontId="0" fillId="0" borderId="210" xfId="0" applyFill="1" applyBorder="1" applyAlignment="1">
      <alignment/>
    </xf>
    <xf numFmtId="164" fontId="9" fillId="0" borderId="208" xfId="0" applyNumberFormat="1" applyFont="1" applyFill="1" applyBorder="1" applyAlignment="1">
      <alignment/>
    </xf>
    <xf numFmtId="164" fontId="0" fillId="0" borderId="211" xfId="0" applyNumberFormat="1" applyFill="1" applyBorder="1" applyAlignment="1">
      <alignment/>
    </xf>
    <xf numFmtId="4" fontId="9" fillId="0" borderId="212" xfId="0" applyNumberFormat="1" applyFont="1" applyFill="1" applyBorder="1" applyAlignment="1">
      <alignment horizontal="left" vertical="center"/>
    </xf>
    <xf numFmtId="164" fontId="0" fillId="0" borderId="213" xfId="0" applyNumberFormat="1" applyFill="1" applyBorder="1" applyAlignment="1">
      <alignment/>
    </xf>
    <xf numFmtId="165" fontId="0" fillId="0" borderId="214" xfId="0" applyNumberFormat="1" applyFill="1" applyBorder="1" applyAlignment="1">
      <alignment/>
    </xf>
    <xf numFmtId="165" fontId="0" fillId="0" borderId="188" xfId="0" applyNumberFormat="1" applyFill="1" applyBorder="1" applyAlignment="1">
      <alignment/>
    </xf>
    <xf numFmtId="164" fontId="0" fillId="0" borderId="215" xfId="0" applyNumberFormat="1" applyFill="1" applyBorder="1" applyAlignment="1">
      <alignment/>
    </xf>
    <xf numFmtId="0" fontId="0" fillId="0" borderId="216" xfId="0" applyFill="1" applyBorder="1" applyAlignment="1">
      <alignment/>
    </xf>
    <xf numFmtId="0" fontId="0" fillId="0" borderId="197" xfId="0" applyFill="1" applyBorder="1" applyAlignment="1">
      <alignment/>
    </xf>
    <xf numFmtId="164" fontId="0" fillId="0" borderId="212" xfId="0" applyNumberFormat="1" applyFill="1" applyBorder="1" applyAlignment="1">
      <alignment/>
    </xf>
    <xf numFmtId="164" fontId="0" fillId="0" borderId="214" xfId="0" applyNumberFormat="1" applyFill="1" applyBorder="1" applyAlignment="1">
      <alignment/>
    </xf>
    <xf numFmtId="164" fontId="0" fillId="0" borderId="217" xfId="0" applyNumberFormat="1" applyFill="1" applyBorder="1" applyAlignment="1">
      <alignment/>
    </xf>
    <xf numFmtId="164" fontId="0" fillId="0" borderId="184" xfId="0" applyNumberFormat="1" applyFill="1" applyBorder="1" applyAlignment="1">
      <alignment/>
    </xf>
    <xf numFmtId="164" fontId="0" fillId="0" borderId="182" xfId="0" applyNumberFormat="1" applyFill="1" applyBorder="1" applyAlignment="1">
      <alignment/>
    </xf>
    <xf numFmtId="165" fontId="0" fillId="0" borderId="180" xfId="0" applyNumberFormat="1" applyFill="1" applyBorder="1" applyAlignment="1">
      <alignment/>
    </xf>
    <xf numFmtId="0" fontId="0" fillId="0" borderId="218" xfId="0" applyFont="1" applyFill="1" applyBorder="1" applyAlignment="1">
      <alignment wrapText="1"/>
    </xf>
    <xf numFmtId="0" fontId="0" fillId="0" borderId="219" xfId="0" applyFont="1" applyFill="1" applyBorder="1" applyAlignment="1">
      <alignment wrapText="1"/>
    </xf>
    <xf numFmtId="0" fontId="0" fillId="0" borderId="220" xfId="0" applyFont="1" applyFill="1" applyBorder="1" applyAlignment="1">
      <alignment wrapText="1"/>
    </xf>
    <xf numFmtId="0" fontId="0" fillId="0" borderId="218" xfId="0" applyFont="1" applyFill="1" applyBorder="1" applyAlignment="1">
      <alignment wrapText="1"/>
    </xf>
    <xf numFmtId="164" fontId="0" fillId="0" borderId="180" xfId="0" applyNumberFormat="1" applyFont="1" applyFill="1" applyBorder="1" applyAlignment="1">
      <alignment/>
    </xf>
    <xf numFmtId="164" fontId="0" fillId="0" borderId="181" xfId="0" applyNumberFormat="1" applyFont="1" applyFill="1" applyBorder="1" applyAlignment="1">
      <alignment/>
    </xf>
    <xf numFmtId="164" fontId="0" fillId="0" borderId="183" xfId="0" applyNumberFormat="1" applyFont="1" applyFill="1" applyBorder="1" applyAlignment="1">
      <alignment/>
    </xf>
    <xf numFmtId="164" fontId="0" fillId="0" borderId="182" xfId="0" applyNumberFormat="1" applyFont="1" applyFill="1" applyBorder="1" applyAlignment="1">
      <alignment/>
    </xf>
    <xf numFmtId="165" fontId="0" fillId="0" borderId="180" xfId="0" applyNumberFormat="1" applyFont="1" applyFill="1" applyBorder="1" applyAlignment="1">
      <alignment/>
    </xf>
    <xf numFmtId="0" fontId="0" fillId="0" borderId="0" xfId="0" applyFont="1" applyFill="1" applyBorder="1" applyAlignment="1">
      <alignment horizontal="left" vertical="center" wrapText="1"/>
    </xf>
    <xf numFmtId="0" fontId="0" fillId="0" borderId="221" xfId="0" applyBorder="1" applyAlignment="1">
      <alignment/>
    </xf>
    <xf numFmtId="0" fontId="0" fillId="0" borderId="222" xfId="0" applyFont="1" applyFill="1" applyBorder="1" applyAlignment="1">
      <alignment wrapText="1"/>
    </xf>
    <xf numFmtId="164" fontId="0" fillId="0" borderId="223" xfId="0" applyNumberFormat="1" applyFont="1" applyFill="1" applyBorder="1" applyAlignment="1">
      <alignment/>
    </xf>
    <xf numFmtId="164" fontId="0" fillId="0" borderId="180" xfId="0" applyNumberFormat="1" applyFont="1" applyFill="1" applyBorder="1" applyAlignment="1">
      <alignment/>
    </xf>
    <xf numFmtId="164" fontId="0" fillId="0" borderId="181" xfId="0" applyNumberFormat="1" applyFont="1" applyFill="1" applyBorder="1" applyAlignment="1">
      <alignment/>
    </xf>
    <xf numFmtId="164" fontId="0" fillId="0" borderId="223" xfId="0" applyNumberFormat="1" applyFont="1" applyFill="1" applyBorder="1" applyAlignment="1">
      <alignment/>
    </xf>
    <xf numFmtId="164" fontId="0" fillId="0" borderId="224" xfId="0" applyNumberFormat="1" applyFill="1" applyBorder="1" applyAlignment="1">
      <alignment/>
    </xf>
    <xf numFmtId="0" fontId="0" fillId="0" borderId="182" xfId="0" applyFont="1" applyFill="1" applyBorder="1" applyAlignment="1">
      <alignment/>
    </xf>
    <xf numFmtId="0" fontId="0" fillId="0" borderId="180" xfId="0" applyFont="1" applyFill="1" applyBorder="1" applyAlignment="1">
      <alignment/>
    </xf>
    <xf numFmtId="0" fontId="0" fillId="0" borderId="181" xfId="0" applyFont="1" applyFill="1" applyBorder="1" applyAlignment="1">
      <alignment/>
    </xf>
    <xf numFmtId="0" fontId="0" fillId="0" borderId="225" xfId="0" applyFont="1" applyFill="1" applyBorder="1" applyAlignment="1">
      <alignment/>
    </xf>
    <xf numFmtId="165" fontId="0" fillId="0" borderId="182" xfId="0" applyNumberFormat="1" applyFont="1" applyFill="1" applyBorder="1" applyAlignment="1">
      <alignment/>
    </xf>
    <xf numFmtId="165" fontId="0" fillId="0" borderId="181" xfId="0" applyNumberFormat="1" applyFont="1" applyFill="1" applyBorder="1" applyAlignment="1">
      <alignment/>
    </xf>
    <xf numFmtId="164" fontId="0" fillId="0" borderId="178" xfId="0" applyNumberFormat="1" applyFont="1" applyFill="1" applyBorder="1" applyAlignment="1">
      <alignment/>
    </xf>
    <xf numFmtId="164" fontId="0" fillId="0" borderId="121" xfId="0" applyNumberFormat="1" applyFont="1" applyFill="1" applyBorder="1" applyAlignment="1">
      <alignment/>
    </xf>
    <xf numFmtId="164" fontId="0" fillId="0" borderId="76" xfId="0" applyNumberFormat="1" applyFont="1" applyFill="1" applyBorder="1" applyAlignment="1">
      <alignment/>
    </xf>
    <xf numFmtId="164" fontId="0" fillId="0" borderId="107" xfId="0" applyNumberFormat="1" applyFont="1" applyFill="1" applyBorder="1" applyAlignment="1">
      <alignment/>
    </xf>
    <xf numFmtId="164" fontId="0" fillId="0" borderId="122" xfId="0" applyNumberFormat="1" applyFont="1" applyFill="1" applyBorder="1" applyAlignment="1">
      <alignment/>
    </xf>
    <xf numFmtId="164" fontId="0" fillId="0" borderId="121" xfId="0" applyNumberFormat="1" applyFont="1" applyFill="1" applyBorder="1" applyAlignment="1">
      <alignment/>
    </xf>
    <xf numFmtId="164" fontId="0" fillId="0" borderId="76" xfId="0" applyNumberFormat="1" applyFont="1" applyFill="1" applyBorder="1" applyAlignment="1">
      <alignment/>
    </xf>
    <xf numFmtId="164" fontId="0" fillId="0" borderId="107" xfId="0" applyNumberFormat="1" applyFont="1" applyFill="1" applyBorder="1" applyAlignment="1">
      <alignment/>
    </xf>
    <xf numFmtId="0" fontId="0" fillId="0" borderId="121" xfId="0" applyFont="1" applyFill="1" applyBorder="1" applyAlignment="1">
      <alignment/>
    </xf>
    <xf numFmtId="0" fontId="0" fillId="0" borderId="76" xfId="0" applyFont="1" applyFill="1" applyBorder="1" applyAlignment="1">
      <alignment/>
    </xf>
    <xf numFmtId="0" fontId="0" fillId="0" borderId="107" xfId="0" applyFont="1" applyFill="1" applyBorder="1" applyAlignment="1">
      <alignment/>
    </xf>
    <xf numFmtId="165" fontId="0" fillId="0" borderId="121" xfId="0" applyNumberFormat="1" applyFont="1" applyFill="1" applyBorder="1" applyAlignment="1">
      <alignment/>
    </xf>
    <xf numFmtId="165" fontId="0" fillId="0" borderId="76" xfId="0" applyNumberFormat="1" applyFont="1" applyFill="1" applyBorder="1" applyAlignment="1">
      <alignment/>
    </xf>
    <xf numFmtId="165" fontId="0" fillId="0" borderId="107" xfId="0" applyNumberFormat="1" applyFont="1" applyFill="1" applyBorder="1" applyAlignment="1">
      <alignment/>
    </xf>
    <xf numFmtId="164" fontId="0" fillId="0" borderId="120" xfId="0" applyNumberFormat="1" applyFont="1" applyFill="1" applyBorder="1" applyAlignment="1">
      <alignment/>
    </xf>
    <xf numFmtId="0" fontId="0" fillId="0" borderId="226" xfId="0" applyFont="1" applyFill="1" applyBorder="1" applyAlignment="1">
      <alignment wrapText="1"/>
    </xf>
    <xf numFmtId="164" fontId="9" fillId="0" borderId="212" xfId="0" applyNumberFormat="1" applyFont="1" applyFill="1" applyBorder="1" applyAlignment="1">
      <alignment horizontal="left" vertical="center"/>
    </xf>
    <xf numFmtId="0" fontId="0" fillId="0" borderId="178" xfId="0" applyFont="1" applyFill="1" applyBorder="1" applyAlignment="1">
      <alignment wrapText="1"/>
    </xf>
    <xf numFmtId="164" fontId="12" fillId="0" borderId="179" xfId="0" applyNumberFormat="1" applyFont="1" applyFill="1" applyBorder="1" applyAlignment="1">
      <alignment/>
    </xf>
    <xf numFmtId="165" fontId="0" fillId="0" borderId="187" xfId="0" applyNumberFormat="1" applyFill="1" applyBorder="1" applyAlignment="1">
      <alignment/>
    </xf>
    <xf numFmtId="0" fontId="2" fillId="0" borderId="0" xfId="0" applyFont="1" applyFill="1" applyBorder="1" applyAlignment="1">
      <alignment/>
    </xf>
    <xf numFmtId="0" fontId="9" fillId="0" borderId="212" xfId="0" applyFont="1" applyFill="1" applyBorder="1" applyAlignment="1">
      <alignment horizontal="left" vertical="center"/>
    </xf>
    <xf numFmtId="0" fontId="0" fillId="0" borderId="48" xfId="0" applyFont="1" applyFill="1" applyBorder="1" applyAlignment="1">
      <alignment horizontal="left" vertical="center" wrapText="1"/>
    </xf>
    <xf numFmtId="0" fontId="0" fillId="0" borderId="47" xfId="36" applyFont="1" applyFill="1" applyBorder="1" applyAlignment="1" applyProtection="1">
      <alignment wrapText="1"/>
      <protection/>
    </xf>
    <xf numFmtId="0" fontId="16" fillId="0" borderId="0" xfId="0" applyFont="1" applyBorder="1" applyAlignment="1">
      <alignment/>
    </xf>
    <xf numFmtId="165" fontId="22" fillId="3" borderId="0" xfId="0" applyNumberFormat="1" applyFont="1" applyFill="1" applyBorder="1" applyAlignment="1">
      <alignment horizontal="center"/>
    </xf>
    <xf numFmtId="165" fontId="22" fillId="0" borderId="0" xfId="0" applyNumberFormat="1" applyFont="1" applyFill="1" applyBorder="1" applyAlignment="1">
      <alignment horizontal="center"/>
    </xf>
    <xf numFmtId="0" fontId="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xf>
    <xf numFmtId="0" fontId="2" fillId="0" borderId="0" xfId="0" applyFont="1" applyBorder="1" applyAlignment="1">
      <alignment/>
    </xf>
    <xf numFmtId="0" fontId="0" fillId="0" borderId="0" xfId="0" applyFont="1" applyFill="1" applyBorder="1" applyAlignment="1">
      <alignment/>
    </xf>
    <xf numFmtId="0" fontId="2" fillId="19" borderId="0" xfId="0" applyFont="1" applyFill="1" applyAlignment="1">
      <alignment horizontal="left" vertical="center"/>
    </xf>
    <xf numFmtId="0" fontId="2" fillId="19" borderId="0" xfId="0" applyFont="1" applyFill="1" applyAlignment="1">
      <alignment/>
    </xf>
    <xf numFmtId="0" fontId="0" fillId="0" borderId="115" xfId="0" applyFont="1" applyFill="1" applyBorder="1" applyAlignment="1">
      <alignment horizontal="left" vertical="center"/>
    </xf>
    <xf numFmtId="0" fontId="25" fillId="0" borderId="122" xfId="36" applyFill="1" applyBorder="1" applyAlignment="1" applyProtection="1">
      <alignment vertical="center" wrapText="1"/>
      <protection/>
    </xf>
    <xf numFmtId="164" fontId="0" fillId="0" borderId="119" xfId="0" applyNumberFormat="1" applyFill="1" applyBorder="1" applyAlignment="1">
      <alignment vertical="center"/>
    </xf>
    <xf numFmtId="164" fontId="0" fillId="0" borderId="77" xfId="0" applyNumberFormat="1" applyFill="1" applyBorder="1" applyAlignment="1">
      <alignment vertical="center"/>
    </xf>
    <xf numFmtId="164" fontId="0" fillId="0" borderId="34" xfId="0" applyNumberFormat="1" applyFill="1" applyBorder="1" applyAlignment="1">
      <alignment vertical="center"/>
    </xf>
    <xf numFmtId="164" fontId="0" fillId="0" borderId="76" xfId="0" applyNumberFormat="1" applyFill="1" applyBorder="1" applyAlignment="1">
      <alignment vertical="center"/>
    </xf>
    <xf numFmtId="164" fontId="0" fillId="0" borderId="107" xfId="0" applyNumberFormat="1" applyFill="1" applyBorder="1" applyAlignment="1">
      <alignment vertical="center"/>
    </xf>
    <xf numFmtId="164" fontId="0" fillId="0" borderId="12" xfId="0" applyNumberFormat="1" applyFill="1" applyBorder="1" applyAlignment="1">
      <alignment vertical="center"/>
    </xf>
    <xf numFmtId="164" fontId="0" fillId="0" borderId="11" xfId="0" applyNumberFormat="1" applyFill="1" applyBorder="1" applyAlignment="1">
      <alignment vertical="center"/>
    </xf>
    <xf numFmtId="164" fontId="0" fillId="0" borderId="85" xfId="0" applyNumberFormat="1" applyFill="1" applyBorder="1" applyAlignment="1">
      <alignment vertical="center"/>
    </xf>
    <xf numFmtId="164" fontId="0" fillId="0" borderId="148" xfId="0" applyNumberFormat="1" applyFill="1" applyBorder="1" applyAlignment="1">
      <alignment vertical="center"/>
    </xf>
    <xf numFmtId="164" fontId="0" fillId="0" borderId="154" xfId="0" applyNumberFormat="1" applyFill="1" applyBorder="1" applyAlignment="1">
      <alignment vertical="center"/>
    </xf>
    <xf numFmtId="164" fontId="0" fillId="0" borderId="166" xfId="0" applyNumberFormat="1" applyFill="1" applyBorder="1" applyAlignment="1">
      <alignment vertical="center"/>
    </xf>
    <xf numFmtId="164" fontId="12" fillId="0" borderId="54" xfId="0" applyNumberFormat="1" applyFont="1" applyFill="1" applyBorder="1" applyAlignment="1">
      <alignment horizontal="center" vertical="center" wrapText="1"/>
    </xf>
    <xf numFmtId="0" fontId="0" fillId="0" borderId="49" xfId="0" applyFont="1" applyFill="1" applyBorder="1" applyAlignment="1">
      <alignment horizontal="left" vertical="center"/>
    </xf>
    <xf numFmtId="0" fontId="0" fillId="0" borderId="11" xfId="0" applyFill="1" applyBorder="1" applyAlignment="1">
      <alignment vertical="center" wrapText="1"/>
    </xf>
    <xf numFmtId="164" fontId="0" fillId="0" borderId="32" xfId="0" applyNumberFormat="1" applyFill="1" applyBorder="1" applyAlignment="1">
      <alignment vertical="center"/>
    </xf>
    <xf numFmtId="164" fontId="0" fillId="0" borderId="86" xfId="0" applyNumberFormat="1" applyFill="1" applyBorder="1" applyAlignment="1">
      <alignment vertical="center"/>
    </xf>
    <xf numFmtId="164" fontId="0" fillId="0" borderId="106" xfId="0" applyNumberFormat="1" applyFill="1" applyBorder="1" applyAlignment="1">
      <alignment vertical="center"/>
    </xf>
    <xf numFmtId="164" fontId="0" fillId="0" borderId="45" xfId="0" applyNumberFormat="1" applyFill="1" applyBorder="1" applyAlignment="1">
      <alignment vertical="center"/>
    </xf>
    <xf numFmtId="164" fontId="0" fillId="0" borderId="42" xfId="0" applyNumberFormat="1" applyFill="1" applyBorder="1" applyAlignment="1">
      <alignment vertical="center"/>
    </xf>
    <xf numFmtId="164" fontId="0" fillId="0" borderId="43" xfId="0" applyNumberFormat="1" applyFill="1" applyBorder="1" applyAlignment="1">
      <alignment vertical="center"/>
    </xf>
    <xf numFmtId="164" fontId="0" fillId="0" borderId="44" xfId="0" applyNumberFormat="1" applyFill="1" applyBorder="1" applyAlignment="1">
      <alignment vertical="center"/>
    </xf>
    <xf numFmtId="164" fontId="0" fillId="0" borderId="18" xfId="0" applyNumberFormat="1" applyFill="1" applyBorder="1" applyAlignment="1">
      <alignment vertical="center"/>
    </xf>
    <xf numFmtId="164" fontId="12" fillId="0" borderId="26" xfId="0" applyNumberFormat="1" applyFont="1" applyFill="1" applyBorder="1" applyAlignment="1">
      <alignment horizontal="center" vertical="center"/>
    </xf>
    <xf numFmtId="0" fontId="0" fillId="0" borderId="42" xfId="0" applyFont="1" applyFill="1" applyBorder="1" applyAlignment="1">
      <alignment horizontal="left" vertical="center"/>
    </xf>
    <xf numFmtId="164" fontId="9" fillId="0" borderId="106" xfId="0" applyNumberFormat="1" applyFont="1" applyFill="1" applyBorder="1" applyAlignment="1">
      <alignment vertical="center" wrapText="1"/>
    </xf>
    <xf numFmtId="164" fontId="0" fillId="0" borderId="47" xfId="0" applyNumberFormat="1" applyFill="1" applyBorder="1" applyAlignment="1">
      <alignment horizontal="right" vertical="center"/>
    </xf>
    <xf numFmtId="0" fontId="0" fillId="0" borderId="202" xfId="0" applyFill="1" applyBorder="1" applyAlignment="1">
      <alignment vertical="center" wrapText="1"/>
    </xf>
    <xf numFmtId="164" fontId="0" fillId="0" borderId="203" xfId="0" applyNumberFormat="1" applyFill="1" applyBorder="1" applyAlignment="1">
      <alignment vertical="center"/>
    </xf>
    <xf numFmtId="164" fontId="0" fillId="0" borderId="205" xfId="0" applyNumberFormat="1" applyFill="1" applyBorder="1" applyAlignment="1">
      <alignment vertical="center"/>
    </xf>
    <xf numFmtId="164" fontId="0" fillId="0" borderId="188" xfId="0" applyNumberFormat="1" applyFill="1" applyBorder="1" applyAlignment="1">
      <alignment vertical="center"/>
    </xf>
    <xf numFmtId="164" fontId="0" fillId="0" borderId="204" xfId="0" applyNumberFormat="1" applyFill="1" applyBorder="1" applyAlignment="1">
      <alignment vertical="center"/>
    </xf>
    <xf numFmtId="164" fontId="0" fillId="0" borderId="227" xfId="0" applyNumberFormat="1" applyFill="1" applyBorder="1" applyAlignment="1">
      <alignment vertical="center"/>
    </xf>
    <xf numFmtId="164" fontId="0" fillId="0" borderId="208" xfId="0" applyNumberFormat="1" applyFill="1" applyBorder="1" applyAlignment="1">
      <alignment vertical="center"/>
    </xf>
    <xf numFmtId="164" fontId="0" fillId="0" borderId="202" xfId="0" applyNumberFormat="1" applyFill="1" applyBorder="1" applyAlignment="1">
      <alignment vertical="center"/>
    </xf>
    <xf numFmtId="164" fontId="0" fillId="0" borderId="228" xfId="0" applyNumberFormat="1" applyFill="1" applyBorder="1" applyAlignment="1">
      <alignment vertical="center"/>
    </xf>
    <xf numFmtId="164" fontId="12" fillId="0" borderId="229" xfId="0" applyNumberFormat="1" applyFont="1" applyFill="1" applyBorder="1" applyAlignment="1">
      <alignment horizontal="center" vertical="center"/>
    </xf>
    <xf numFmtId="0" fontId="0" fillId="0" borderId="51" xfId="0" applyFont="1" applyFill="1" applyBorder="1" applyAlignment="1">
      <alignment horizontal="left" vertical="center" wrapText="1"/>
    </xf>
    <xf numFmtId="164" fontId="0" fillId="0" borderId="49" xfId="0" applyNumberFormat="1" applyFill="1" applyBorder="1" applyAlignment="1">
      <alignment horizontal="center" vertical="center"/>
    </xf>
    <xf numFmtId="164" fontId="0" fillId="0" borderId="138" xfId="0" applyNumberFormat="1" applyFill="1" applyBorder="1" applyAlignment="1">
      <alignment horizontal="center" vertical="center"/>
    </xf>
    <xf numFmtId="164" fontId="0" fillId="0" borderId="33" xfId="0" applyNumberFormat="1" applyFill="1" applyBorder="1" applyAlignment="1">
      <alignment vertical="center"/>
    </xf>
    <xf numFmtId="164" fontId="0" fillId="0" borderId="50" xfId="0" applyNumberFormat="1" applyFill="1" applyBorder="1" applyAlignment="1">
      <alignment horizontal="center" vertical="center"/>
    </xf>
    <xf numFmtId="164" fontId="0" fillId="0" borderId="116" xfId="0" applyNumberFormat="1" applyFill="1" applyBorder="1" applyAlignment="1">
      <alignment vertical="center"/>
    </xf>
    <xf numFmtId="164" fontId="0" fillId="0" borderId="20" xfId="0" applyNumberFormat="1" applyFill="1" applyBorder="1" applyAlignment="1">
      <alignment horizontal="center" vertical="center"/>
    </xf>
    <xf numFmtId="164" fontId="0" fillId="0" borderId="51" xfId="0" applyNumberFormat="1" applyFill="1" applyBorder="1" applyAlignment="1">
      <alignment horizontal="center" vertical="center"/>
    </xf>
    <xf numFmtId="164" fontId="0" fillId="0" borderId="230" xfId="0" applyNumberFormat="1" applyFill="1" applyBorder="1" applyAlignment="1">
      <alignment horizontal="center" vertical="center"/>
    </xf>
    <xf numFmtId="164" fontId="12" fillId="0" borderId="53" xfId="0" applyNumberFormat="1" applyFont="1" applyFill="1" applyBorder="1" applyAlignment="1">
      <alignment vertical="center" wrapText="1"/>
    </xf>
    <xf numFmtId="164" fontId="0" fillId="0" borderId="104" xfId="0" applyNumberFormat="1" applyFill="1" applyBorder="1" applyAlignment="1">
      <alignment/>
    </xf>
    <xf numFmtId="164" fontId="0" fillId="0" borderId="61" xfId="0" applyNumberFormat="1" applyFill="1" applyBorder="1" applyAlignment="1">
      <alignment vertical="center"/>
    </xf>
    <xf numFmtId="0" fontId="0" fillId="0" borderId="22" xfId="0" applyFont="1" applyFill="1" applyBorder="1" applyAlignment="1">
      <alignment horizontal="left" vertical="center"/>
    </xf>
    <xf numFmtId="164" fontId="0" fillId="0" borderId="0" xfId="0" applyNumberFormat="1" applyFill="1" applyBorder="1" applyAlignment="1">
      <alignment vertical="center"/>
    </xf>
    <xf numFmtId="164" fontId="0" fillId="0" borderId="231" xfId="0" applyNumberFormat="1" applyFill="1" applyBorder="1" applyAlignment="1">
      <alignment vertical="center"/>
    </xf>
    <xf numFmtId="164" fontId="0" fillId="0" borderId="232" xfId="0" applyNumberFormat="1" applyFill="1" applyBorder="1" applyAlignment="1">
      <alignment vertical="center"/>
    </xf>
    <xf numFmtId="164" fontId="9" fillId="0" borderId="233" xfId="0" applyNumberFormat="1" applyFont="1" applyFill="1" applyBorder="1" applyAlignment="1">
      <alignment vertical="center" wrapText="1"/>
    </xf>
    <xf numFmtId="164" fontId="0" fillId="0" borderId="234" xfId="0" applyNumberFormat="1" applyFill="1" applyBorder="1" applyAlignment="1">
      <alignment horizontal="right" vertical="center"/>
    </xf>
    <xf numFmtId="164" fontId="9" fillId="0" borderId="235" xfId="0" applyNumberFormat="1" applyFont="1" applyFill="1" applyBorder="1" applyAlignment="1">
      <alignment horizontal="center" vertical="center" wrapText="1"/>
    </xf>
    <xf numFmtId="164" fontId="0" fillId="0" borderId="215" xfId="0" applyNumberFormat="1" applyFill="1" applyBorder="1" applyAlignment="1">
      <alignment horizontal="center" vertical="center"/>
    </xf>
    <xf numFmtId="164" fontId="0" fillId="0" borderId="45" xfId="0" applyNumberFormat="1" applyFill="1" applyBorder="1" applyAlignment="1">
      <alignment horizontal="right" vertical="center"/>
    </xf>
    <xf numFmtId="0" fontId="2" fillId="19" borderId="42" xfId="0" applyFont="1" applyFill="1" applyBorder="1" applyAlignment="1">
      <alignment horizontal="left" vertical="center"/>
    </xf>
    <xf numFmtId="0" fontId="2" fillId="19" borderId="45" xfId="0" applyFont="1" applyFill="1" applyBorder="1" applyAlignment="1">
      <alignment vertical="center" wrapText="1"/>
    </xf>
    <xf numFmtId="164" fontId="2" fillId="19" borderId="42" xfId="0" applyNumberFormat="1" applyFont="1" applyFill="1" applyBorder="1" applyAlignment="1">
      <alignment vertical="center"/>
    </xf>
    <xf numFmtId="164" fontId="2" fillId="19" borderId="43" xfId="0" applyNumberFormat="1" applyFont="1" applyFill="1" applyBorder="1" applyAlignment="1">
      <alignment vertical="center"/>
    </xf>
    <xf numFmtId="164" fontId="2" fillId="19" borderId="44" xfId="0" applyNumberFormat="1" applyFont="1" applyFill="1" applyBorder="1" applyAlignment="1">
      <alignment vertical="center"/>
    </xf>
    <xf numFmtId="164" fontId="15" fillId="19" borderId="106" xfId="0" applyNumberFormat="1" applyFont="1" applyFill="1" applyBorder="1" applyAlignment="1">
      <alignment vertical="center" wrapText="1"/>
    </xf>
    <xf numFmtId="164" fontId="2" fillId="19" borderId="45" xfId="0" applyNumberFormat="1" applyFont="1" applyFill="1" applyBorder="1" applyAlignment="1">
      <alignment horizontal="right" vertical="center"/>
    </xf>
    <xf numFmtId="164" fontId="2" fillId="19" borderId="236" xfId="0" applyNumberFormat="1" applyFont="1" applyFill="1" applyBorder="1" applyAlignment="1">
      <alignment vertical="center"/>
    </xf>
    <xf numFmtId="164" fontId="2" fillId="19" borderId="18" xfId="0" applyNumberFormat="1" applyFont="1" applyFill="1" applyBorder="1" applyAlignment="1">
      <alignment vertical="center"/>
    </xf>
    <xf numFmtId="164" fontId="2" fillId="19" borderId="45" xfId="0" applyNumberFormat="1" applyFont="1" applyFill="1" applyBorder="1" applyAlignment="1">
      <alignment vertical="center"/>
    </xf>
    <xf numFmtId="164" fontId="2" fillId="19" borderId="104" xfId="0" applyNumberFormat="1" applyFont="1" applyFill="1" applyBorder="1" applyAlignment="1">
      <alignment vertical="center"/>
    </xf>
    <xf numFmtId="0" fontId="2" fillId="19" borderId="202" xfId="0" applyFont="1" applyFill="1" applyBorder="1" applyAlignment="1">
      <alignment vertical="center" wrapText="1"/>
    </xf>
    <xf numFmtId="164" fontId="2" fillId="19" borderId="203" xfId="0" applyNumberFormat="1" applyFont="1" applyFill="1" applyBorder="1" applyAlignment="1">
      <alignment vertical="center"/>
    </xf>
    <xf numFmtId="164" fontId="2" fillId="19" borderId="237" xfId="0" applyNumberFormat="1" applyFont="1" applyFill="1" applyBorder="1" applyAlignment="1">
      <alignment vertical="center"/>
    </xf>
    <xf numFmtId="164" fontId="2" fillId="19" borderId="61" xfId="0" applyNumberFormat="1" applyFont="1" applyFill="1" applyBorder="1" applyAlignment="1">
      <alignment vertical="center"/>
    </xf>
    <xf numFmtId="164" fontId="2" fillId="19" borderId="47" xfId="0" applyNumberFormat="1" applyFont="1" applyFill="1" applyBorder="1" applyAlignment="1">
      <alignment horizontal="right" vertical="center"/>
    </xf>
    <xf numFmtId="164" fontId="2" fillId="19" borderId="204" xfId="0" applyNumberFormat="1" applyFont="1" applyFill="1" applyBorder="1" applyAlignment="1">
      <alignment vertical="center"/>
    </xf>
    <xf numFmtId="164" fontId="2" fillId="19" borderId="227" xfId="0" applyNumberFormat="1" applyFont="1" applyFill="1" applyBorder="1" applyAlignment="1">
      <alignment vertical="center"/>
    </xf>
    <xf numFmtId="164" fontId="2" fillId="19" borderId="208" xfId="0" applyNumberFormat="1" applyFont="1" applyFill="1" applyBorder="1" applyAlignment="1">
      <alignment vertical="center"/>
    </xf>
    <xf numFmtId="164" fontId="2" fillId="19" borderId="202" xfId="0" applyNumberFormat="1" applyFont="1" applyFill="1" applyBorder="1" applyAlignment="1">
      <alignment vertical="center"/>
    </xf>
    <xf numFmtId="164" fontId="2" fillId="19" borderId="228" xfId="0" applyNumberFormat="1" applyFont="1" applyFill="1" applyBorder="1" applyAlignment="1">
      <alignment vertical="center"/>
    </xf>
    <xf numFmtId="164" fontId="2" fillId="0" borderId="143" xfId="0" applyNumberFormat="1" applyFont="1" applyFill="1" applyBorder="1" applyAlignment="1">
      <alignment/>
    </xf>
    <xf numFmtId="164" fontId="2" fillId="0" borderId="140" xfId="0" applyNumberFormat="1" applyFont="1" applyFill="1" applyBorder="1" applyAlignment="1">
      <alignment/>
    </xf>
    <xf numFmtId="164" fontId="2" fillId="0" borderId="141" xfId="0" applyNumberFormat="1" applyFont="1" applyFill="1" applyBorder="1" applyAlignment="1">
      <alignment/>
    </xf>
    <xf numFmtId="164" fontId="15" fillId="0" borderId="110" xfId="0" applyNumberFormat="1" applyFont="1" applyFill="1" applyBorder="1" applyAlignment="1">
      <alignment/>
    </xf>
    <xf numFmtId="164" fontId="2" fillId="0" borderId="142" xfId="0" applyNumberFormat="1" applyFont="1" applyFill="1" applyBorder="1" applyAlignment="1">
      <alignment/>
    </xf>
    <xf numFmtId="164" fontId="2" fillId="0" borderId="146" xfId="0" applyNumberFormat="1" applyFont="1" applyFill="1" applyBorder="1" applyAlignment="1">
      <alignment/>
    </xf>
    <xf numFmtId="164" fontId="2" fillId="0" borderId="144" xfId="0" applyNumberFormat="1" applyFont="1" applyFill="1" applyBorder="1" applyAlignment="1">
      <alignment/>
    </xf>
    <xf numFmtId="164" fontId="2" fillId="0" borderId="238" xfId="0" applyNumberFormat="1" applyFont="1" applyFill="1" applyBorder="1" applyAlignment="1">
      <alignment/>
    </xf>
    <xf numFmtId="164" fontId="2" fillId="0" borderId="111" xfId="0" applyNumberFormat="1" applyFont="1" applyFill="1" applyBorder="1" applyAlignment="1">
      <alignment/>
    </xf>
    <xf numFmtId="165" fontId="2" fillId="0" borderId="140" xfId="0" applyNumberFormat="1" applyFont="1" applyFill="1" applyBorder="1" applyAlignment="1">
      <alignment/>
    </xf>
    <xf numFmtId="165" fontId="2" fillId="0" borderId="141" xfId="0" applyNumberFormat="1" applyFont="1" applyFill="1" applyBorder="1" applyAlignment="1">
      <alignment/>
    </xf>
    <xf numFmtId="0" fontId="13" fillId="0" borderId="122" xfId="47" applyFont="1" applyFill="1" applyBorder="1" applyAlignment="1">
      <alignment vertical="center" wrapText="1"/>
      <protection/>
    </xf>
    <xf numFmtId="0" fontId="0" fillId="0" borderId="161" xfId="0" applyFont="1" applyFill="1" applyBorder="1" applyAlignment="1">
      <alignment horizontal="left" vertical="center"/>
    </xf>
    <xf numFmtId="0" fontId="13" fillId="0" borderId="45" xfId="47" applyFont="1" applyFill="1" applyBorder="1" applyAlignment="1">
      <alignment vertical="center" wrapText="1"/>
      <protection/>
    </xf>
    <xf numFmtId="0" fontId="13" fillId="0" borderId="11" xfId="47" applyFont="1" applyFill="1" applyBorder="1" applyAlignment="1">
      <alignment vertical="center" wrapText="1"/>
      <protection/>
    </xf>
    <xf numFmtId="164" fontId="9" fillId="0" borderId="12" xfId="0" applyNumberFormat="1" applyFont="1" applyFill="1" applyBorder="1" applyAlignment="1">
      <alignment/>
    </xf>
    <xf numFmtId="165" fontId="0" fillId="0" borderId="10" xfId="0" applyNumberFormat="1" applyFill="1" applyBorder="1" applyAlignment="1">
      <alignment horizontal="center" wrapText="1"/>
    </xf>
    <xf numFmtId="164" fontId="15" fillId="0" borderId="144" xfId="0" applyNumberFormat="1" applyFont="1" applyFill="1" applyBorder="1" applyAlignment="1">
      <alignment/>
    </xf>
    <xf numFmtId="164" fontId="2" fillId="0" borderId="145" xfId="0" applyNumberFormat="1" applyFont="1" applyFill="1" applyBorder="1" applyAlignment="1">
      <alignment/>
    </xf>
    <xf numFmtId="164" fontId="2" fillId="0" borderId="139" xfId="0" applyNumberFormat="1" applyFont="1" applyFill="1" applyBorder="1" applyAlignment="1">
      <alignment/>
    </xf>
    <xf numFmtId="0" fontId="0" fillId="0" borderId="47" xfId="0" applyFont="1" applyFill="1" applyBorder="1" applyAlignment="1">
      <alignment horizontal="left" vertical="center" wrapText="1"/>
    </xf>
    <xf numFmtId="164" fontId="0" fillId="0" borderId="42" xfId="0" applyNumberFormat="1" applyFill="1" applyBorder="1" applyAlignment="1">
      <alignment horizontal="left" vertical="center"/>
    </xf>
    <xf numFmtId="164" fontId="0" fillId="0" borderId="44" xfId="0" applyNumberFormat="1" applyFill="1" applyBorder="1" applyAlignment="1">
      <alignment horizontal="left" vertical="center"/>
    </xf>
    <xf numFmtId="164" fontId="0" fillId="0" borderId="47" xfId="0" applyNumberFormat="1" applyFill="1" applyBorder="1" applyAlignment="1">
      <alignment horizontal="left" vertical="center"/>
    </xf>
    <xf numFmtId="164" fontId="0" fillId="0" borderId="38" xfId="0" applyNumberFormat="1" applyFill="1" applyBorder="1" applyAlignment="1">
      <alignment horizontal="left" vertical="center"/>
    </xf>
    <xf numFmtId="0" fontId="0" fillId="0" borderId="53" xfId="0" applyFont="1" applyFill="1" applyBorder="1" applyAlignment="1">
      <alignment horizontal="left" wrapText="1"/>
    </xf>
    <xf numFmtId="164" fontId="0" fillId="0" borderId="53" xfId="0" applyNumberFormat="1" applyFill="1" applyBorder="1" applyAlignment="1">
      <alignment horizontal="center"/>
    </xf>
    <xf numFmtId="0" fontId="0" fillId="0" borderId="55" xfId="0" applyFont="1" applyFill="1" applyBorder="1" applyAlignment="1">
      <alignment horizontal="left" vertical="center"/>
    </xf>
    <xf numFmtId="164" fontId="2" fillId="0" borderId="239" xfId="0" applyNumberFormat="1" applyFont="1" applyFill="1" applyBorder="1" applyAlignment="1">
      <alignment/>
    </xf>
    <xf numFmtId="164" fontId="2" fillId="0" borderId="240" xfId="0" applyNumberFormat="1" applyFont="1" applyFill="1" applyBorder="1" applyAlignment="1">
      <alignment/>
    </xf>
    <xf numFmtId="164" fontId="2" fillId="0" borderId="241" xfId="0" applyNumberFormat="1" applyFont="1" applyFill="1" applyBorder="1" applyAlignment="1">
      <alignment/>
    </xf>
    <xf numFmtId="164" fontId="15" fillId="0" borderId="242" xfId="0" applyNumberFormat="1" applyFont="1" applyFill="1" applyBorder="1" applyAlignment="1">
      <alignment/>
    </xf>
    <xf numFmtId="164" fontId="2" fillId="0" borderId="243" xfId="0" applyNumberFormat="1" applyFont="1" applyFill="1" applyBorder="1" applyAlignment="1">
      <alignment/>
    </xf>
    <xf numFmtId="164" fontId="2" fillId="0" borderId="242" xfId="0" applyNumberFormat="1" applyFont="1" applyFill="1" applyBorder="1" applyAlignment="1">
      <alignment/>
    </xf>
    <xf numFmtId="164" fontId="2" fillId="0" borderId="244" xfId="0" applyNumberFormat="1" applyFont="1" applyFill="1" applyBorder="1" applyAlignment="1">
      <alignment/>
    </xf>
    <xf numFmtId="164" fontId="2" fillId="0" borderId="245" xfId="0" applyNumberFormat="1" applyFont="1" applyFill="1" applyBorder="1" applyAlignment="1">
      <alignment/>
    </xf>
    <xf numFmtId="165" fontId="2" fillId="0" borderId="240" xfId="0" applyNumberFormat="1" applyFont="1" applyFill="1" applyBorder="1" applyAlignment="1">
      <alignment/>
    </xf>
    <xf numFmtId="165" fontId="2" fillId="0" borderId="241" xfId="0" applyNumberFormat="1" applyFont="1" applyFill="1" applyBorder="1" applyAlignment="1">
      <alignment/>
    </xf>
    <xf numFmtId="165" fontId="2" fillId="0" borderId="246" xfId="0" applyNumberFormat="1" applyFont="1" applyFill="1" applyBorder="1" applyAlignment="1">
      <alignment/>
    </xf>
    <xf numFmtId="164" fontId="0" fillId="0" borderId="209" xfId="0" applyNumberFormat="1" applyFill="1" applyBorder="1" applyAlignment="1">
      <alignment horizontal="center"/>
    </xf>
    <xf numFmtId="0" fontId="46" fillId="0" borderId="247" xfId="47" applyFont="1" applyFill="1" applyBorder="1" applyAlignment="1">
      <alignment vertical="center" wrapText="1"/>
      <protection/>
    </xf>
    <xf numFmtId="0" fontId="0" fillId="0" borderId="212" xfId="0" applyFont="1" applyFill="1" applyBorder="1" applyAlignment="1">
      <alignment horizontal="left" vertical="center"/>
    </xf>
    <xf numFmtId="164" fontId="0" fillId="0" borderId="196" xfId="0" applyNumberFormat="1" applyFill="1" applyBorder="1" applyAlignment="1">
      <alignment/>
    </xf>
    <xf numFmtId="164" fontId="9" fillId="0" borderId="193" xfId="0" applyNumberFormat="1" applyFont="1" applyFill="1" applyBorder="1" applyAlignment="1">
      <alignment/>
    </xf>
    <xf numFmtId="164" fontId="0" fillId="0" borderId="248" xfId="0" applyNumberFormat="1" applyFill="1" applyBorder="1" applyAlignment="1">
      <alignment/>
    </xf>
    <xf numFmtId="164" fontId="9" fillId="0" borderId="18" xfId="0" applyNumberFormat="1" applyFont="1" applyFill="1" applyBorder="1" applyAlignment="1">
      <alignment horizontal="left" vertical="center"/>
    </xf>
    <xf numFmtId="0" fontId="2" fillId="19" borderId="115" xfId="0" applyFont="1" applyFill="1" applyBorder="1" applyAlignment="1">
      <alignment horizontal="left" vertical="center"/>
    </xf>
    <xf numFmtId="0" fontId="47" fillId="19" borderId="51" xfId="47" applyFont="1" applyFill="1" applyBorder="1" applyAlignment="1">
      <alignment vertical="center"/>
      <protection/>
    </xf>
    <xf numFmtId="164" fontId="2" fillId="19" borderId="49" xfId="0" applyNumberFormat="1" applyFont="1" applyFill="1" applyBorder="1" applyAlignment="1">
      <alignment/>
    </xf>
    <xf numFmtId="164" fontId="2" fillId="19" borderId="138" xfId="0" applyNumberFormat="1" applyFont="1" applyFill="1" applyBorder="1" applyAlignment="1">
      <alignment/>
    </xf>
    <xf numFmtId="164" fontId="2" fillId="19" borderId="32" xfId="0" applyNumberFormat="1" applyFont="1" applyFill="1" applyBorder="1" applyAlignment="1">
      <alignment/>
    </xf>
    <xf numFmtId="164" fontId="15" fillId="19" borderId="20" xfId="0" applyNumberFormat="1" applyFont="1" applyFill="1" applyBorder="1" applyAlignment="1">
      <alignment/>
    </xf>
    <xf numFmtId="164" fontId="2" fillId="19" borderId="53" xfId="0" applyNumberFormat="1" applyFont="1" applyFill="1" applyBorder="1" applyAlignment="1">
      <alignment/>
    </xf>
    <xf numFmtId="164" fontId="2" fillId="19" borderId="50" xfId="0" applyNumberFormat="1" applyFont="1" applyFill="1" applyBorder="1" applyAlignment="1">
      <alignment/>
    </xf>
    <xf numFmtId="164" fontId="2" fillId="19" borderId="116" xfId="0" applyNumberFormat="1" applyFont="1" applyFill="1" applyBorder="1" applyAlignment="1">
      <alignment/>
    </xf>
    <xf numFmtId="164" fontId="2" fillId="19" borderId="20" xfId="0" applyNumberFormat="1" applyFont="1" applyFill="1" applyBorder="1" applyAlignment="1">
      <alignment/>
    </xf>
    <xf numFmtId="164" fontId="2" fillId="19" borderId="51" xfId="0" applyNumberFormat="1" applyFont="1" applyFill="1" applyBorder="1" applyAlignment="1">
      <alignment/>
    </xf>
    <xf numFmtId="164" fontId="0" fillId="0" borderId="18"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61" xfId="0" applyNumberFormat="1" applyFill="1" applyBorder="1" applyAlignment="1">
      <alignment horizontal="center"/>
    </xf>
    <xf numFmtId="164" fontId="0" fillId="0" borderId="45" xfId="0" applyNumberFormat="1" applyFill="1" applyBorder="1" applyAlignment="1">
      <alignment horizontal="center" vertical="center"/>
    </xf>
    <xf numFmtId="164" fontId="0" fillId="0" borderId="61" xfId="0" applyNumberFormat="1" applyFill="1" applyBorder="1" applyAlignment="1">
      <alignment horizontal="center" vertical="center"/>
    </xf>
    <xf numFmtId="164" fontId="12" fillId="0" borderId="18" xfId="0" applyNumberFormat="1" applyFont="1" applyFill="1" applyBorder="1" applyAlignment="1">
      <alignment horizontal="center" vertical="center" wrapText="1"/>
    </xf>
    <xf numFmtId="164" fontId="0" fillId="0" borderId="193" xfId="0" applyNumberFormat="1" applyFill="1" applyBorder="1" applyAlignment="1">
      <alignment horizontal="center"/>
    </xf>
    <xf numFmtId="164" fontId="0" fillId="0" borderId="191" xfId="0" applyNumberFormat="1" applyFill="1" applyBorder="1" applyAlignment="1">
      <alignment horizontal="center"/>
    </xf>
    <xf numFmtId="164" fontId="0" fillId="0" borderId="195" xfId="0" applyNumberFormat="1" applyFill="1" applyBorder="1" applyAlignment="1">
      <alignment horizontal="center"/>
    </xf>
    <xf numFmtId="164" fontId="0" fillId="0" borderId="192" xfId="0" applyNumberFormat="1" applyFill="1" applyBorder="1" applyAlignment="1">
      <alignment horizontal="center"/>
    </xf>
    <xf numFmtId="164" fontId="0" fillId="0" borderId="249" xfId="0" applyNumberFormat="1" applyFill="1" applyBorder="1" applyAlignment="1">
      <alignment horizontal="center"/>
    </xf>
    <xf numFmtId="164" fontId="0" fillId="0" borderId="18" xfId="0" applyNumberFormat="1" applyFill="1" applyBorder="1" applyAlignment="1">
      <alignment horizontal="center"/>
    </xf>
    <xf numFmtId="164" fontId="0" fillId="0" borderId="69" xfId="0" applyNumberFormat="1" applyFill="1" applyBorder="1" applyAlignment="1">
      <alignment horizontal="center"/>
    </xf>
    <xf numFmtId="164" fontId="0" fillId="0" borderId="67" xfId="0" applyNumberFormat="1" applyFill="1" applyBorder="1" applyAlignment="1">
      <alignment horizontal="center"/>
    </xf>
    <xf numFmtId="164" fontId="0" fillId="0" borderId="68" xfId="0" applyNumberFormat="1" applyFill="1" applyBorder="1" applyAlignment="1">
      <alignment horizontal="center"/>
    </xf>
    <xf numFmtId="164" fontId="0" fillId="0" borderId="57" xfId="0" applyNumberFormat="1" applyFill="1" applyBorder="1" applyAlignment="1">
      <alignment horizontal="center"/>
    </xf>
    <xf numFmtId="164" fontId="0" fillId="0" borderId="20" xfId="0" applyNumberFormat="1" applyFill="1" applyBorder="1" applyAlignment="1">
      <alignment horizontal="center"/>
    </xf>
    <xf numFmtId="164" fontId="0" fillId="0" borderId="50" xfId="0" applyNumberFormat="1" applyFill="1" applyBorder="1" applyAlignment="1">
      <alignment horizontal="center"/>
    </xf>
    <xf numFmtId="164" fontId="0" fillId="0" borderId="116" xfId="0" applyNumberFormat="1" applyFill="1" applyBorder="1" applyAlignment="1">
      <alignment horizontal="center"/>
    </xf>
    <xf numFmtId="164" fontId="0" fillId="0" borderId="51" xfId="0" applyNumberFormat="1" applyFill="1" applyBorder="1" applyAlignment="1">
      <alignment horizontal="center"/>
    </xf>
    <xf numFmtId="0" fontId="0" fillId="0" borderId="119" xfId="0" applyFont="1" applyFill="1" applyBorder="1" applyAlignment="1">
      <alignment horizontal="left" vertical="center"/>
    </xf>
    <xf numFmtId="0" fontId="13" fillId="0" borderId="53" xfId="47" applyFont="1" applyFill="1" applyBorder="1" applyAlignment="1">
      <alignment vertical="center"/>
      <protection/>
    </xf>
    <xf numFmtId="164" fontId="0" fillId="0" borderId="22" xfId="0" applyNumberFormat="1" applyFill="1" applyBorder="1" applyAlignment="1">
      <alignment/>
    </xf>
    <xf numFmtId="0" fontId="13" fillId="0" borderId="47" xfId="47" applyFont="1" applyFill="1" applyBorder="1" applyAlignment="1">
      <alignment vertical="center" wrapText="1"/>
      <protection/>
    </xf>
    <xf numFmtId="0" fontId="13" fillId="0" borderId="53" xfId="47" applyFont="1" applyFill="1" applyBorder="1" applyAlignment="1">
      <alignment vertical="center" wrapText="1"/>
      <protection/>
    </xf>
    <xf numFmtId="164" fontId="0" fillId="0" borderId="161" xfId="0" applyNumberFormat="1" applyFill="1" applyBorder="1" applyAlignment="1">
      <alignment/>
    </xf>
    <xf numFmtId="164" fontId="0" fillId="0" borderId="230" xfId="0" applyNumberFormat="1" applyFill="1" applyBorder="1" applyAlignment="1">
      <alignment/>
    </xf>
    <xf numFmtId="0" fontId="13" fillId="0" borderId="104" xfId="47" applyFont="1" applyFill="1" applyBorder="1" applyAlignment="1">
      <alignment vertical="center" wrapText="1"/>
      <protection/>
    </xf>
    <xf numFmtId="165" fontId="2" fillId="0" borderId="146" xfId="0" applyNumberFormat="1" applyFont="1" applyFill="1" applyBorder="1" applyAlignment="1">
      <alignment/>
    </xf>
    <xf numFmtId="164" fontId="0" fillId="0" borderId="148" xfId="0" applyNumberFormat="1" applyFill="1" applyBorder="1" applyAlignment="1">
      <alignment/>
    </xf>
    <xf numFmtId="164" fontId="0" fillId="0" borderId="250" xfId="0" applyNumberFormat="1" applyFill="1" applyBorder="1" applyAlignment="1">
      <alignment/>
    </xf>
    <xf numFmtId="164" fontId="0" fillId="0" borderId="69" xfId="0" applyNumberFormat="1" applyFill="1" applyBorder="1" applyAlignment="1">
      <alignment vertical="center"/>
    </xf>
    <xf numFmtId="164" fontId="0" fillId="0" borderId="79" xfId="0" applyNumberFormat="1" applyFill="1" applyBorder="1" applyAlignment="1">
      <alignment vertical="center"/>
    </xf>
    <xf numFmtId="164" fontId="0" fillId="0" borderId="67" xfId="0" applyNumberFormat="1" applyFill="1" applyBorder="1" applyAlignment="1">
      <alignment vertical="center"/>
    </xf>
    <xf numFmtId="164" fontId="0" fillId="0" borderId="68" xfId="0" applyNumberFormat="1" applyFill="1" applyBorder="1" applyAlignment="1">
      <alignment vertical="center"/>
    </xf>
    <xf numFmtId="164" fontId="0" fillId="0" borderId="57" xfId="0" applyNumberFormat="1" applyFill="1" applyBorder="1" applyAlignment="1">
      <alignment vertical="center"/>
    </xf>
    <xf numFmtId="164" fontId="0" fillId="0" borderId="251" xfId="0" applyNumberFormat="1" applyFill="1" applyBorder="1" applyAlignment="1">
      <alignment vertical="center"/>
    </xf>
    <xf numFmtId="164" fontId="2" fillId="0" borderId="23" xfId="0" applyNumberFormat="1" applyFont="1" applyFill="1" applyBorder="1" applyAlignment="1">
      <alignment/>
    </xf>
    <xf numFmtId="0" fontId="2" fillId="0" borderId="40" xfId="0" applyFont="1" applyFill="1" applyBorder="1" applyAlignment="1">
      <alignment/>
    </xf>
    <xf numFmtId="0" fontId="2" fillId="0" borderId="62" xfId="0" applyFont="1" applyFill="1" applyBorder="1" applyAlignment="1">
      <alignment/>
    </xf>
    <xf numFmtId="0" fontId="2" fillId="0" borderId="63" xfId="0" applyFont="1" applyFill="1" applyBorder="1" applyAlignment="1">
      <alignment/>
    </xf>
    <xf numFmtId="164" fontId="2" fillId="0" borderId="252" xfId="0" applyNumberFormat="1" applyFont="1" applyFill="1" applyBorder="1" applyAlignment="1">
      <alignment/>
    </xf>
    <xf numFmtId="165" fontId="2" fillId="0" borderId="63" xfId="0" applyNumberFormat="1" applyFont="1" applyFill="1" applyBorder="1" applyAlignment="1">
      <alignment/>
    </xf>
    <xf numFmtId="0" fontId="2" fillId="19" borderId="55" xfId="0" applyFont="1" applyFill="1" applyBorder="1" applyAlignment="1">
      <alignment horizontal="left" vertical="center"/>
    </xf>
    <xf numFmtId="0" fontId="2" fillId="19" borderId="57" xfId="0" applyFont="1" applyFill="1" applyBorder="1" applyAlignment="1">
      <alignment horizontal="left" vertical="center"/>
    </xf>
    <xf numFmtId="164" fontId="2" fillId="19" borderId="69" xfId="0" applyNumberFormat="1" applyFont="1" applyFill="1" applyBorder="1" applyAlignment="1">
      <alignment vertical="center"/>
    </xf>
    <xf numFmtId="164" fontId="2" fillId="19" borderId="79" xfId="0" applyNumberFormat="1" applyFont="1" applyFill="1" applyBorder="1" applyAlignment="1">
      <alignment vertical="center"/>
    </xf>
    <xf numFmtId="164" fontId="15" fillId="19" borderId="69" xfId="0" applyNumberFormat="1" applyFont="1" applyFill="1" applyBorder="1" applyAlignment="1">
      <alignment vertical="center"/>
    </xf>
    <xf numFmtId="164" fontId="2" fillId="19" borderId="70" xfId="0" applyNumberFormat="1" applyFont="1" applyFill="1" applyBorder="1" applyAlignment="1">
      <alignment vertical="center"/>
    </xf>
    <xf numFmtId="0" fontId="0" fillId="0" borderId="35" xfId="0" applyFont="1" applyFill="1" applyBorder="1" applyAlignment="1">
      <alignment horizontal="left"/>
    </xf>
    <xf numFmtId="0" fontId="0" fillId="0" borderId="34" xfId="0" applyFill="1" applyBorder="1" applyAlignment="1">
      <alignment/>
    </xf>
    <xf numFmtId="0" fontId="2" fillId="0" borderId="143" xfId="0" applyFont="1" applyFill="1" applyBorder="1" applyAlignment="1">
      <alignment/>
    </xf>
    <xf numFmtId="0" fontId="2" fillId="0" borderId="140" xfId="0" applyFont="1" applyFill="1" applyBorder="1" applyAlignment="1">
      <alignment/>
    </xf>
    <xf numFmtId="0" fontId="2" fillId="0" borderId="141" xfId="0" applyFont="1" applyFill="1" applyBorder="1" applyAlignment="1">
      <alignment/>
    </xf>
    <xf numFmtId="164" fontId="2" fillId="0" borderId="110" xfId="0" applyNumberFormat="1" applyFont="1" applyFill="1" applyBorder="1" applyAlignment="1">
      <alignment/>
    </xf>
    <xf numFmtId="0" fontId="22" fillId="0" borderId="203" xfId="0" applyFont="1" applyFill="1" applyBorder="1" applyAlignment="1">
      <alignment horizontal="left" vertical="center"/>
    </xf>
    <xf numFmtId="0" fontId="22" fillId="0" borderId="209" xfId="0" applyFont="1" applyFill="1" applyBorder="1" applyAlignment="1">
      <alignment horizontal="left" wrapText="1"/>
    </xf>
    <xf numFmtId="164" fontId="22" fillId="0" borderId="208" xfId="0" applyNumberFormat="1" applyFont="1" applyFill="1" applyBorder="1" applyAlignment="1">
      <alignment/>
    </xf>
    <xf numFmtId="164" fontId="22" fillId="0" borderId="204" xfId="0" applyNumberFormat="1" applyFont="1" applyFill="1" applyBorder="1" applyAlignment="1">
      <alignment/>
    </xf>
    <xf numFmtId="164" fontId="22" fillId="0" borderId="205" xfId="0" applyNumberFormat="1" applyFont="1" applyFill="1" applyBorder="1" applyAlignment="1">
      <alignment/>
    </xf>
    <xf numFmtId="164" fontId="48" fillId="0" borderId="208" xfId="0" applyNumberFormat="1" applyFont="1" applyFill="1" applyBorder="1" applyAlignment="1">
      <alignment/>
    </xf>
    <xf numFmtId="164" fontId="22" fillId="0" borderId="209" xfId="0" applyNumberFormat="1" applyFont="1" applyFill="1" applyBorder="1" applyAlignment="1">
      <alignment/>
    </xf>
    <xf numFmtId="164" fontId="22" fillId="0" borderId="203" xfId="0" applyNumberFormat="1" applyFont="1" applyFill="1" applyBorder="1" applyAlignment="1">
      <alignment/>
    </xf>
    <xf numFmtId="164" fontId="22" fillId="0" borderId="207" xfId="0" applyNumberFormat="1" applyFont="1" applyFill="1" applyBorder="1" applyAlignment="1">
      <alignment/>
    </xf>
    <xf numFmtId="164" fontId="22" fillId="0" borderId="202" xfId="0" applyNumberFormat="1" applyFont="1" applyFill="1" applyBorder="1" applyAlignment="1">
      <alignment/>
    </xf>
    <xf numFmtId="0" fontId="22" fillId="0" borderId="203" xfId="0" applyFont="1" applyFill="1" applyBorder="1" applyAlignment="1">
      <alignment/>
    </xf>
    <xf numFmtId="0" fontId="22" fillId="0" borderId="204" xfId="0" applyFont="1" applyFill="1" applyBorder="1" applyAlignment="1">
      <alignment/>
    </xf>
    <xf numFmtId="0" fontId="22" fillId="0" borderId="205" xfId="0" applyFont="1" applyFill="1" applyBorder="1" applyAlignment="1">
      <alignment/>
    </xf>
    <xf numFmtId="164" fontId="22" fillId="0" borderId="206" xfId="0" applyNumberFormat="1" applyFont="1" applyFill="1" applyBorder="1" applyAlignment="1">
      <alignment/>
    </xf>
    <xf numFmtId="164" fontId="22" fillId="0" borderId="18" xfId="0" applyNumberFormat="1" applyFont="1" applyFill="1" applyBorder="1" applyAlignment="1">
      <alignment horizontal="center"/>
    </xf>
    <xf numFmtId="164" fontId="22" fillId="0" borderId="43" xfId="0" applyNumberFormat="1" applyFont="1" applyFill="1" applyBorder="1" applyAlignment="1">
      <alignment horizontal="center"/>
    </xf>
    <xf numFmtId="164" fontId="22" fillId="0" borderId="61" xfId="0" applyNumberFormat="1" applyFont="1" applyFill="1" applyBorder="1" applyAlignment="1">
      <alignment horizontal="center"/>
    </xf>
    <xf numFmtId="164" fontId="22" fillId="0" borderId="45" xfId="0" applyNumberFormat="1" applyFont="1" applyFill="1" applyBorder="1" applyAlignment="1">
      <alignment horizontal="center"/>
    </xf>
    <xf numFmtId="164" fontId="22" fillId="0" borderId="69" xfId="0" applyNumberFormat="1" applyFont="1" applyFill="1" applyBorder="1" applyAlignment="1">
      <alignment horizontal="center"/>
    </xf>
    <xf numFmtId="164" fontId="22" fillId="0" borderId="67" xfId="0" applyNumberFormat="1" applyFont="1" applyFill="1" applyBorder="1" applyAlignment="1">
      <alignment horizontal="center"/>
    </xf>
    <xf numFmtId="164" fontId="22" fillId="0" borderId="68" xfId="0" applyNumberFormat="1" applyFont="1" applyFill="1" applyBorder="1" applyAlignment="1">
      <alignment horizontal="center"/>
    </xf>
    <xf numFmtId="164" fontId="22" fillId="0" borderId="57" xfId="0" applyNumberFormat="1" applyFont="1" applyFill="1" applyBorder="1" applyAlignment="1">
      <alignment horizontal="center"/>
    </xf>
    <xf numFmtId="0" fontId="0" fillId="0" borderId="42" xfId="0" applyFont="1" applyFill="1" applyBorder="1" applyAlignment="1">
      <alignment horizontal="left" vertical="center"/>
    </xf>
    <xf numFmtId="0" fontId="0" fillId="0" borderId="47" xfId="0" applyFont="1" applyFill="1" applyBorder="1" applyAlignment="1">
      <alignment horizontal="left" wrapText="1"/>
    </xf>
    <xf numFmtId="0" fontId="0" fillId="0" borderId="34" xfId="0" applyFont="1" applyFill="1" applyBorder="1" applyAlignment="1">
      <alignment horizontal="left" vertical="center"/>
    </xf>
    <xf numFmtId="0" fontId="0" fillId="0" borderId="45" xfId="0" applyFont="1" applyFill="1" applyBorder="1" applyAlignment="1">
      <alignment horizontal="left"/>
    </xf>
    <xf numFmtId="1" fontId="0" fillId="0" borderId="42" xfId="0" applyNumberFormat="1" applyFont="1" applyFill="1" applyBorder="1" applyAlignment="1">
      <alignment horizontal="left" vertical="center"/>
    </xf>
    <xf numFmtId="164" fontId="0" fillId="0" borderId="115" xfId="0" applyNumberFormat="1" applyFill="1" applyBorder="1" applyAlignment="1">
      <alignment/>
    </xf>
    <xf numFmtId="1" fontId="0" fillId="0" borderId="49" xfId="0" applyNumberFormat="1" applyFont="1" applyFill="1" applyBorder="1" applyAlignment="1">
      <alignment horizontal="left" vertical="center"/>
    </xf>
    <xf numFmtId="0" fontId="13" fillId="0" borderId="51" xfId="0" applyFont="1" applyFill="1" applyBorder="1" applyAlignment="1">
      <alignment wrapText="1"/>
    </xf>
    <xf numFmtId="164" fontId="9" fillId="0" borderId="20" xfId="0" applyNumberFormat="1" applyFont="1" applyFill="1" applyBorder="1" applyAlignment="1">
      <alignment wrapText="1"/>
    </xf>
    <xf numFmtId="0" fontId="2" fillId="19" borderId="45" xfId="0" applyFont="1" applyFill="1" applyBorder="1" applyAlignment="1">
      <alignment horizontal="left" vertical="center" wrapText="1"/>
    </xf>
    <xf numFmtId="164" fontId="2" fillId="19" borderId="54" xfId="0" applyNumberFormat="1" applyFont="1" applyFill="1" applyBorder="1" applyAlignment="1">
      <alignment horizontal="left" vertical="center"/>
    </xf>
    <xf numFmtId="164" fontId="2" fillId="19" borderId="43" xfId="0" applyNumberFormat="1" applyFont="1" applyFill="1" applyBorder="1" applyAlignment="1">
      <alignment horizontal="left" vertical="center"/>
    </xf>
    <xf numFmtId="164" fontId="2" fillId="19" borderId="33" xfId="0" applyNumberFormat="1" applyFont="1" applyFill="1" applyBorder="1" applyAlignment="1">
      <alignment horizontal="left" vertical="center"/>
    </xf>
    <xf numFmtId="164" fontId="15" fillId="19" borderId="18" xfId="0" applyNumberFormat="1" applyFont="1" applyFill="1" applyBorder="1" applyAlignment="1">
      <alignment horizontal="left" vertical="center" wrapText="1"/>
    </xf>
    <xf numFmtId="164" fontId="2" fillId="19" borderId="47" xfId="0" applyNumberFormat="1" applyFont="1" applyFill="1" applyBorder="1" applyAlignment="1">
      <alignment horizontal="left" vertical="center" wrapText="1"/>
    </xf>
    <xf numFmtId="164" fontId="2" fillId="19" borderId="54" xfId="0" applyNumberFormat="1" applyFont="1" applyFill="1" applyBorder="1" applyAlignment="1">
      <alignment horizontal="center" vertical="center"/>
    </xf>
    <xf numFmtId="164" fontId="2" fillId="19" borderId="43" xfId="0" applyNumberFormat="1" applyFont="1" applyFill="1" applyBorder="1" applyAlignment="1">
      <alignment horizontal="center" vertical="center"/>
    </xf>
    <xf numFmtId="164" fontId="2" fillId="19" borderId="33" xfId="0" applyNumberFormat="1" applyFont="1" applyFill="1" applyBorder="1" applyAlignment="1">
      <alignment horizontal="center" vertical="center"/>
    </xf>
    <xf numFmtId="164" fontId="15" fillId="19" borderId="18" xfId="0" applyNumberFormat="1" applyFont="1" applyFill="1" applyBorder="1" applyAlignment="1">
      <alignment horizontal="center" vertical="center" wrapText="1"/>
    </xf>
    <xf numFmtId="164" fontId="2" fillId="19" borderId="47" xfId="0" applyNumberFormat="1" applyFont="1" applyFill="1" applyBorder="1" applyAlignment="1">
      <alignment horizontal="center" vertical="center" wrapText="1"/>
    </xf>
    <xf numFmtId="164" fontId="2" fillId="0" borderId="47" xfId="0" applyNumberFormat="1" applyFont="1" applyFill="1" applyBorder="1" applyAlignment="1">
      <alignment horizontal="center"/>
    </xf>
    <xf numFmtId="0" fontId="2" fillId="19" borderId="47" xfId="0" applyFont="1" applyFill="1" applyBorder="1" applyAlignment="1">
      <alignment horizontal="left" wrapText="1"/>
    </xf>
    <xf numFmtId="164" fontId="2" fillId="19" borderId="54" xfId="0" applyNumberFormat="1" applyFont="1" applyFill="1" applyBorder="1" applyAlignment="1">
      <alignment/>
    </xf>
    <xf numFmtId="164" fontId="2" fillId="19" borderId="43" xfId="0" applyNumberFormat="1" applyFont="1" applyFill="1" applyBorder="1" applyAlignment="1">
      <alignment/>
    </xf>
    <xf numFmtId="164" fontId="2" fillId="19" borderId="44" xfId="0" applyNumberFormat="1" applyFont="1" applyFill="1" applyBorder="1" applyAlignment="1">
      <alignment/>
    </xf>
    <xf numFmtId="164" fontId="15" fillId="19" borderId="18" xfId="0" applyNumberFormat="1" applyFont="1" applyFill="1" applyBorder="1" applyAlignment="1">
      <alignment/>
    </xf>
    <xf numFmtId="164" fontId="2" fillId="19" borderId="47" xfId="0" applyNumberFormat="1" applyFont="1" applyFill="1" applyBorder="1" applyAlignment="1">
      <alignment/>
    </xf>
    <xf numFmtId="164" fontId="2" fillId="19" borderId="42" xfId="0" applyNumberFormat="1" applyFont="1" applyFill="1" applyBorder="1" applyAlignment="1">
      <alignment/>
    </xf>
    <xf numFmtId="164" fontId="2" fillId="19" borderId="33" xfId="0" applyNumberFormat="1" applyFont="1" applyFill="1" applyBorder="1" applyAlignment="1">
      <alignment/>
    </xf>
    <xf numFmtId="164" fontId="2" fillId="19" borderId="18" xfId="0" applyNumberFormat="1" applyFont="1" applyFill="1" applyBorder="1" applyAlignment="1">
      <alignment/>
    </xf>
    <xf numFmtId="164" fontId="2" fillId="19" borderId="45" xfId="0" applyNumberFormat="1" applyFont="1" applyFill="1" applyBorder="1" applyAlignment="1">
      <alignment/>
    </xf>
    <xf numFmtId="164" fontId="2" fillId="19" borderId="33" xfId="0" applyNumberFormat="1" applyFont="1" applyFill="1" applyBorder="1" applyAlignment="1">
      <alignment vertical="center"/>
    </xf>
    <xf numFmtId="0" fontId="0" fillId="0" borderId="175" xfId="0" applyFill="1" applyBorder="1" applyAlignment="1">
      <alignment/>
    </xf>
    <xf numFmtId="0" fontId="22" fillId="0" borderId="42" xfId="0" applyFont="1" applyFill="1" applyBorder="1" applyAlignment="1">
      <alignment horizontal="left" vertical="center"/>
    </xf>
    <xf numFmtId="0" fontId="22" fillId="0" borderId="219" xfId="0" applyFont="1" applyFill="1" applyBorder="1" applyAlignment="1">
      <alignment horizontal="left" wrapText="1"/>
    </xf>
    <xf numFmtId="164" fontId="22" fillId="0" borderId="54" xfId="0" applyNumberFormat="1" applyFont="1" applyFill="1" applyBorder="1" applyAlignment="1">
      <alignment/>
    </xf>
    <xf numFmtId="164" fontId="22" fillId="0" borderId="43" xfId="0" applyNumberFormat="1" applyFont="1" applyFill="1" applyBorder="1" applyAlignment="1">
      <alignment/>
    </xf>
    <xf numFmtId="164" fontId="22" fillId="0" borderId="44" xfId="0" applyNumberFormat="1" applyFont="1" applyFill="1" applyBorder="1" applyAlignment="1">
      <alignment/>
    </xf>
    <xf numFmtId="164" fontId="48" fillId="0" borderId="18" xfId="0" applyNumberFormat="1" applyFont="1" applyFill="1" applyBorder="1" applyAlignment="1">
      <alignment/>
    </xf>
    <xf numFmtId="164" fontId="22" fillId="0" borderId="47" xfId="0" applyNumberFormat="1" applyFont="1" applyFill="1" applyBorder="1" applyAlignment="1">
      <alignment/>
    </xf>
    <xf numFmtId="164" fontId="22" fillId="0" borderId="42" xfId="0" applyNumberFormat="1" applyFont="1" applyFill="1" applyBorder="1" applyAlignment="1">
      <alignment/>
    </xf>
    <xf numFmtId="164" fontId="22" fillId="0" borderId="33" xfId="0" applyNumberFormat="1" applyFont="1" applyFill="1" applyBorder="1" applyAlignment="1">
      <alignment/>
    </xf>
    <xf numFmtId="164" fontId="22" fillId="0" borderId="18" xfId="0" applyNumberFormat="1" applyFont="1" applyFill="1" applyBorder="1" applyAlignment="1">
      <alignment/>
    </xf>
    <xf numFmtId="164" fontId="22" fillId="0" borderId="45" xfId="0" applyNumberFormat="1" applyFont="1" applyFill="1" applyBorder="1" applyAlignment="1">
      <alignment/>
    </xf>
    <xf numFmtId="164" fontId="2" fillId="19" borderId="214" xfId="0" applyNumberFormat="1" applyFont="1" applyFill="1" applyBorder="1" applyAlignment="1">
      <alignment/>
    </xf>
    <xf numFmtId="164" fontId="2" fillId="19" borderId="188" xfId="0" applyNumberFormat="1" applyFont="1" applyFill="1" applyBorder="1" applyAlignment="1">
      <alignment/>
    </xf>
    <xf numFmtId="164" fontId="15" fillId="19" borderId="187" xfId="0" applyNumberFormat="1" applyFont="1" applyFill="1" applyBorder="1" applyAlignment="1">
      <alignment/>
    </xf>
    <xf numFmtId="164" fontId="2" fillId="19" borderId="212" xfId="0" applyNumberFormat="1" applyFont="1" applyFill="1" applyBorder="1" applyAlignment="1">
      <alignment/>
    </xf>
    <xf numFmtId="164" fontId="2" fillId="19" borderId="217" xfId="0" applyNumberFormat="1" applyFont="1" applyFill="1" applyBorder="1" applyAlignment="1">
      <alignment/>
    </xf>
    <xf numFmtId="164" fontId="2" fillId="0" borderId="215" xfId="0" applyNumberFormat="1" applyFont="1" applyFill="1" applyBorder="1" applyAlignment="1">
      <alignment horizontal="center"/>
    </xf>
    <xf numFmtId="0" fontId="22" fillId="0" borderId="217" xfId="0" applyFont="1" applyFill="1" applyBorder="1" applyAlignment="1">
      <alignment horizontal="left" vertical="center"/>
    </xf>
    <xf numFmtId="0" fontId="22" fillId="0" borderId="45" xfId="0" applyFont="1" applyFill="1" applyBorder="1" applyAlignment="1">
      <alignment horizontal="left" vertical="center"/>
    </xf>
    <xf numFmtId="0" fontId="22" fillId="0" borderId="45" xfId="0" applyFont="1" applyFill="1" applyBorder="1" applyAlignment="1">
      <alignment horizontal="left" vertical="center" wrapText="1"/>
    </xf>
    <xf numFmtId="0" fontId="22" fillId="0" borderId="212" xfId="0" applyFont="1" applyFill="1" applyBorder="1" applyAlignment="1">
      <alignment horizontal="left" vertical="center"/>
    </xf>
    <xf numFmtId="164" fontId="6" fillId="0" borderId="253" xfId="0" applyNumberFormat="1" applyFont="1" applyFill="1" applyBorder="1" applyAlignment="1">
      <alignment/>
    </xf>
    <xf numFmtId="164" fontId="22" fillId="0" borderId="214" xfId="0" applyNumberFormat="1" applyFont="1" applyFill="1" applyBorder="1" applyAlignment="1">
      <alignment/>
    </xf>
    <xf numFmtId="164" fontId="22" fillId="0" borderId="215" xfId="0" applyNumberFormat="1" applyFont="1" applyFill="1" applyBorder="1" applyAlignment="1">
      <alignment/>
    </xf>
    <xf numFmtId="164" fontId="6" fillId="0" borderId="212" xfId="0" applyNumberFormat="1" applyFont="1" applyFill="1" applyBorder="1" applyAlignment="1">
      <alignment/>
    </xf>
    <xf numFmtId="164" fontId="6" fillId="0" borderId="214" xfId="0" applyNumberFormat="1" applyFont="1" applyFill="1" applyBorder="1" applyAlignment="1">
      <alignment/>
    </xf>
    <xf numFmtId="164" fontId="6" fillId="0" borderId="33" xfId="0" applyNumberFormat="1" applyFont="1" applyFill="1" applyBorder="1" applyAlignment="1">
      <alignment/>
    </xf>
    <xf numFmtId="164" fontId="6" fillId="0" borderId="187" xfId="0" applyNumberFormat="1" applyFont="1" applyFill="1" applyBorder="1" applyAlignment="1">
      <alignment/>
    </xf>
    <xf numFmtId="164" fontId="6" fillId="0" borderId="217" xfId="0" applyNumberFormat="1" applyFont="1" applyFill="1" applyBorder="1" applyAlignment="1">
      <alignment/>
    </xf>
    <xf numFmtId="164" fontId="22" fillId="0" borderId="33" xfId="0" applyNumberFormat="1" applyFont="1" applyFill="1" applyBorder="1" applyAlignment="1">
      <alignment vertical="center"/>
    </xf>
    <xf numFmtId="165" fontId="2" fillId="0" borderId="238" xfId="0" applyNumberFormat="1" applyFont="1" applyFill="1" applyBorder="1" applyAlignment="1">
      <alignment/>
    </xf>
    <xf numFmtId="164" fontId="0" fillId="0" borderId="131" xfId="0" applyNumberFormat="1" applyFill="1" applyBorder="1" applyAlignment="1">
      <alignment/>
    </xf>
    <xf numFmtId="165" fontId="0" fillId="0" borderId="126" xfId="0" applyNumberFormat="1" applyFill="1" applyBorder="1" applyAlignment="1">
      <alignment/>
    </xf>
    <xf numFmtId="164" fontId="2" fillId="0" borderId="82" xfId="0" applyNumberFormat="1" applyFont="1" applyFill="1" applyBorder="1" applyAlignment="1">
      <alignment/>
    </xf>
    <xf numFmtId="0" fontId="2" fillId="0" borderId="59" xfId="0" applyFont="1" applyFill="1" applyBorder="1" applyAlignment="1">
      <alignment/>
    </xf>
    <xf numFmtId="164" fontId="2" fillId="0" borderId="15" xfId="0" applyNumberFormat="1" applyFont="1" applyFill="1" applyBorder="1" applyAlignment="1">
      <alignment/>
    </xf>
    <xf numFmtId="164" fontId="2" fillId="0" borderId="64" xfId="0" applyNumberFormat="1" applyFont="1" applyFill="1" applyBorder="1" applyAlignment="1">
      <alignment/>
    </xf>
    <xf numFmtId="164" fontId="2" fillId="0" borderId="65" xfId="0" applyNumberFormat="1" applyFont="1" applyFill="1" applyBorder="1" applyAlignment="1">
      <alignment/>
    </xf>
    <xf numFmtId="164" fontId="15" fillId="0" borderId="171" xfId="0" applyNumberFormat="1" applyFont="1" applyFill="1" applyBorder="1" applyAlignment="1">
      <alignment/>
    </xf>
    <xf numFmtId="164" fontId="2" fillId="0" borderId="16" xfId="0" applyNumberFormat="1" applyFont="1" applyFill="1" applyBorder="1" applyAlignment="1">
      <alignment/>
    </xf>
    <xf numFmtId="164" fontId="2" fillId="0" borderId="31" xfId="0" applyNumberFormat="1" applyFont="1" applyFill="1" applyBorder="1" applyAlignment="1">
      <alignment/>
    </xf>
    <xf numFmtId="164" fontId="2" fillId="0" borderId="14" xfId="0" applyNumberFormat="1" applyFont="1" applyFill="1" applyBorder="1" applyAlignment="1">
      <alignment/>
    </xf>
    <xf numFmtId="165" fontId="2" fillId="0" borderId="65" xfId="0" applyNumberFormat="1" applyFont="1" applyFill="1" applyBorder="1" applyAlignment="1">
      <alignment/>
    </xf>
    <xf numFmtId="164" fontId="2" fillId="0" borderId="153" xfId="0" applyNumberFormat="1" applyFont="1" applyFill="1" applyBorder="1" applyAlignment="1">
      <alignment/>
    </xf>
    <xf numFmtId="164" fontId="15" fillId="0" borderId="153" xfId="0" applyNumberFormat="1" applyFont="1" applyFill="1" applyBorder="1" applyAlignment="1">
      <alignment/>
    </xf>
    <xf numFmtId="165" fontId="2" fillId="0" borderId="153" xfId="0" applyNumberFormat="1" applyFont="1" applyFill="1" applyBorder="1" applyAlignment="1">
      <alignment/>
    </xf>
    <xf numFmtId="164" fontId="2" fillId="0" borderId="172" xfId="0" applyNumberFormat="1" applyFont="1" applyFill="1" applyBorder="1" applyAlignment="1">
      <alignment/>
    </xf>
    <xf numFmtId="164" fontId="2" fillId="0" borderId="128" xfId="0" applyNumberFormat="1" applyFont="1" applyFill="1" applyBorder="1" applyAlignment="1">
      <alignment/>
    </xf>
    <xf numFmtId="164" fontId="15" fillId="0" borderId="128" xfId="0" applyNumberFormat="1" applyFont="1" applyFill="1" applyBorder="1" applyAlignment="1">
      <alignment/>
    </xf>
    <xf numFmtId="165" fontId="2" fillId="0" borderId="128" xfId="0" applyNumberFormat="1" applyFont="1" applyFill="1" applyBorder="1" applyAlignment="1">
      <alignment/>
    </xf>
    <xf numFmtId="164" fontId="2" fillId="0" borderId="157" xfId="0" applyNumberFormat="1" applyFont="1" applyFill="1" applyBorder="1" applyAlignment="1">
      <alignment/>
    </xf>
    <xf numFmtId="164" fontId="15" fillId="0" borderId="146" xfId="0" applyNumberFormat="1" applyFont="1" applyFill="1" applyBorder="1" applyAlignment="1">
      <alignment/>
    </xf>
    <xf numFmtId="164" fontId="2" fillId="0" borderId="156" xfId="0" applyNumberFormat="1" applyFont="1" applyFill="1" applyBorder="1" applyAlignment="1">
      <alignment/>
    </xf>
    <xf numFmtId="164" fontId="2" fillId="19" borderId="181" xfId="0" applyNumberFormat="1" applyFont="1" applyFill="1" applyBorder="1" applyAlignment="1">
      <alignment/>
    </xf>
    <xf numFmtId="164" fontId="15" fillId="19" borderId="181" xfId="0" applyNumberFormat="1" applyFont="1" applyFill="1" applyBorder="1" applyAlignment="1">
      <alignment/>
    </xf>
    <xf numFmtId="165" fontId="2" fillId="19" borderId="181" xfId="0" applyNumberFormat="1" applyFont="1" applyFill="1" applyBorder="1" applyAlignment="1">
      <alignment/>
    </xf>
    <xf numFmtId="0" fontId="2" fillId="0" borderId="254" xfId="0" applyFont="1" applyFill="1" applyBorder="1" applyAlignment="1">
      <alignment horizontal="left" vertical="center"/>
    </xf>
    <xf numFmtId="0" fontId="0" fillId="0" borderId="255" xfId="0" applyFill="1" applyBorder="1" applyAlignment="1">
      <alignment horizontal="left"/>
    </xf>
    <xf numFmtId="0" fontId="0" fillId="0" borderId="136" xfId="0" applyFill="1" applyBorder="1" applyAlignment="1">
      <alignment horizontal="left" vertical="center"/>
    </xf>
    <xf numFmtId="0" fontId="0" fillId="0" borderId="122" xfId="0" applyFill="1" applyBorder="1" applyAlignment="1">
      <alignment wrapText="1"/>
    </xf>
    <xf numFmtId="165" fontId="0" fillId="0" borderId="179" xfId="0" applyNumberFormat="1" applyFill="1" applyBorder="1" applyAlignment="1">
      <alignment/>
    </xf>
    <xf numFmtId="165" fontId="0" fillId="0" borderId="184" xfId="0" applyNumberFormat="1" applyFill="1" applyBorder="1" applyAlignment="1">
      <alignment/>
    </xf>
    <xf numFmtId="0" fontId="0" fillId="0" borderId="57" xfId="36" applyFont="1" applyFill="1" applyBorder="1" applyAlignment="1" applyProtection="1">
      <alignment wrapText="1"/>
      <protection/>
    </xf>
    <xf numFmtId="0" fontId="0" fillId="0" borderId="256" xfId="0" applyFill="1" applyBorder="1" applyAlignment="1">
      <alignment horizontal="left" vertical="center"/>
    </xf>
    <xf numFmtId="164" fontId="0" fillId="0" borderId="256" xfId="0" applyNumberFormat="1" applyFill="1" applyBorder="1" applyAlignment="1">
      <alignment/>
    </xf>
    <xf numFmtId="0" fontId="2" fillId="0" borderId="257" xfId="0" applyFont="1" applyFill="1" applyBorder="1" applyAlignment="1">
      <alignment horizontal="center"/>
    </xf>
    <xf numFmtId="164" fontId="0" fillId="0" borderId="258" xfId="0" applyNumberFormat="1" applyFill="1" applyBorder="1" applyAlignment="1">
      <alignment/>
    </xf>
    <xf numFmtId="164" fontId="9" fillId="0" borderId="258" xfId="0" applyNumberFormat="1" applyFont="1" applyFill="1" applyBorder="1" applyAlignment="1">
      <alignment/>
    </xf>
    <xf numFmtId="164" fontId="0" fillId="0" borderId="257" xfId="0" applyNumberFormat="1" applyFill="1" applyBorder="1" applyAlignment="1">
      <alignment/>
    </xf>
    <xf numFmtId="165" fontId="0" fillId="0" borderId="258" xfId="0" applyNumberForma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259" xfId="0" applyFont="1" applyFill="1" applyBorder="1" applyAlignment="1">
      <alignment/>
    </xf>
    <xf numFmtId="0" fontId="2" fillId="0" borderId="0" xfId="0" applyFont="1" applyFill="1" applyBorder="1" applyAlignment="1">
      <alignment/>
    </xf>
    <xf numFmtId="0" fontId="2" fillId="0" borderId="260" xfId="0" applyFont="1" applyFill="1" applyBorder="1" applyAlignment="1">
      <alignment horizontal="center"/>
    </xf>
    <xf numFmtId="164" fontId="2" fillId="0" borderId="259" xfId="0" applyNumberFormat="1" applyFont="1" applyFill="1" applyBorder="1" applyAlignment="1">
      <alignment/>
    </xf>
    <xf numFmtId="0" fontId="2" fillId="0" borderId="0" xfId="0" applyFont="1" applyFill="1" applyBorder="1" applyAlignment="1">
      <alignment horizontal="center"/>
    </xf>
    <xf numFmtId="0" fontId="2" fillId="0" borderId="261" xfId="0" applyFont="1" applyFill="1" applyBorder="1" applyAlignment="1">
      <alignment horizontal="center"/>
    </xf>
    <xf numFmtId="164" fontId="0" fillId="0" borderId="0" xfId="0" applyNumberFormat="1" applyFill="1" applyBorder="1" applyAlignment="1">
      <alignment/>
    </xf>
    <xf numFmtId="164" fontId="0" fillId="0" borderId="49" xfId="0" applyNumberFormat="1" applyFill="1" applyBorder="1" applyAlignment="1">
      <alignment vertical="center"/>
    </xf>
    <xf numFmtId="164" fontId="0" fillId="0" borderId="138" xfId="0" applyNumberFormat="1" applyFill="1" applyBorder="1" applyAlignment="1">
      <alignment vertical="center"/>
    </xf>
    <xf numFmtId="164" fontId="0" fillId="0" borderId="50" xfId="0" applyNumberFormat="1" applyFill="1" applyBorder="1" applyAlignment="1">
      <alignment vertical="center"/>
    </xf>
    <xf numFmtId="164" fontId="0" fillId="0" borderId="20" xfId="0" applyNumberFormat="1" applyFill="1" applyBorder="1" applyAlignment="1">
      <alignment vertical="center"/>
    </xf>
    <xf numFmtId="164" fontId="0" fillId="0" borderId="51" xfId="0" applyNumberFormat="1" applyFill="1" applyBorder="1" applyAlignment="1">
      <alignment vertical="center"/>
    </xf>
    <xf numFmtId="0" fontId="0" fillId="0" borderId="54" xfId="0" applyFont="1" applyFill="1" applyBorder="1" applyAlignment="1">
      <alignment horizontal="left" vertical="center"/>
    </xf>
    <xf numFmtId="0" fontId="0" fillId="0" borderId="45" xfId="0" applyFont="1" applyFill="1" applyBorder="1" applyAlignment="1">
      <alignment horizontal="left" vertical="center"/>
    </xf>
    <xf numFmtId="164" fontId="0" fillId="0" borderId="55" xfId="0" applyNumberFormat="1" applyFill="1" applyBorder="1" applyAlignment="1">
      <alignment vertical="center"/>
    </xf>
    <xf numFmtId="164" fontId="9" fillId="0" borderId="69" xfId="0" applyNumberFormat="1" applyFont="1" applyFill="1" applyBorder="1" applyAlignment="1">
      <alignment vertical="center" wrapText="1"/>
    </xf>
    <xf numFmtId="164" fontId="0" fillId="0" borderId="70" xfId="0" applyNumberFormat="1" applyFill="1" applyBorder="1" applyAlignment="1">
      <alignment horizontal="right" vertical="center"/>
    </xf>
    <xf numFmtId="164" fontId="15" fillId="0" borderId="40" xfId="0" applyNumberFormat="1" applyFont="1" applyFill="1" applyBorder="1" applyAlignment="1">
      <alignment/>
    </xf>
    <xf numFmtId="165" fontId="2" fillId="0" borderId="23" xfId="0" applyNumberFormat="1" applyFont="1" applyFill="1" applyBorder="1" applyAlignment="1">
      <alignment/>
    </xf>
    <xf numFmtId="165" fontId="2" fillId="0" borderId="62" xfId="0" applyNumberFormat="1" applyFont="1" applyFill="1" applyBorder="1" applyAlignment="1">
      <alignment/>
    </xf>
    <xf numFmtId="164" fontId="9" fillId="0" borderId="187" xfId="0" applyNumberFormat="1" applyFont="1" applyFill="1" applyBorder="1" applyAlignment="1">
      <alignment wrapText="1"/>
    </xf>
    <xf numFmtId="164" fontId="0" fillId="0" borderId="215" xfId="0" applyNumberFormat="1" applyFill="1" applyBorder="1" applyAlignment="1">
      <alignment horizontal="right"/>
    </xf>
    <xf numFmtId="164" fontId="9" fillId="0" borderId="187" xfId="0" applyNumberFormat="1" applyFont="1" applyFill="1" applyBorder="1" applyAlignment="1">
      <alignment/>
    </xf>
    <xf numFmtId="164" fontId="9" fillId="0" borderId="106" xfId="0" applyNumberFormat="1" applyFont="1" applyFill="1" applyBorder="1" applyAlignment="1">
      <alignment wrapText="1"/>
    </xf>
    <xf numFmtId="164" fontId="0" fillId="0" borderId="45" xfId="0" applyNumberFormat="1" applyFill="1" applyBorder="1" applyAlignment="1">
      <alignment horizontal="right"/>
    </xf>
    <xf numFmtId="164" fontId="0" fillId="0" borderId="53" xfId="0" applyNumberFormat="1" applyFill="1" applyBorder="1" applyAlignment="1">
      <alignment horizontal="right"/>
    </xf>
    <xf numFmtId="164" fontId="0" fillId="0" borderId="47" xfId="0" applyNumberFormat="1" applyFill="1" applyBorder="1" applyAlignment="1">
      <alignment horizontal="right"/>
    </xf>
    <xf numFmtId="0" fontId="0" fillId="0" borderId="84" xfId="0" applyFont="1" applyFill="1" applyBorder="1" applyAlignment="1">
      <alignment horizontal="left" vertical="center"/>
    </xf>
    <xf numFmtId="0" fontId="0" fillId="0" borderId="57" xfId="0" applyFont="1" applyFill="1" applyBorder="1" applyAlignment="1">
      <alignment horizontal="left" vertical="center" wrapText="1"/>
    </xf>
    <xf numFmtId="164" fontId="9" fillId="0" borderId="262" xfId="0" applyNumberFormat="1" applyFont="1" applyFill="1" applyBorder="1" applyAlignment="1">
      <alignment wrapText="1"/>
    </xf>
    <xf numFmtId="164" fontId="2" fillId="0" borderId="139" xfId="0" applyNumberFormat="1" applyFont="1" applyFill="1" applyBorder="1" applyAlignment="1">
      <alignment/>
    </xf>
    <xf numFmtId="0" fontId="2" fillId="0" borderId="119" xfId="0" applyFont="1" applyFill="1" applyBorder="1" applyAlignment="1">
      <alignment horizontal="left" vertical="center" wrapText="1"/>
    </xf>
    <xf numFmtId="0" fontId="0" fillId="0" borderId="122" xfId="0" applyFont="1" applyFill="1" applyBorder="1" applyAlignment="1">
      <alignment horizontal="left" vertical="center" wrapText="1"/>
    </xf>
    <xf numFmtId="164" fontId="0" fillId="0" borderId="119" xfId="0" applyNumberFormat="1" applyFont="1" applyFill="1" applyBorder="1" applyAlignment="1">
      <alignment/>
    </xf>
    <xf numFmtId="164" fontId="0" fillId="0" borderId="77" xfId="0" applyNumberFormat="1" applyFont="1" applyFill="1" applyBorder="1" applyAlignment="1">
      <alignment/>
    </xf>
    <xf numFmtId="164" fontId="0" fillId="0" borderId="118" xfId="0" applyNumberFormat="1" applyFont="1" applyFill="1" applyBorder="1" applyAlignment="1">
      <alignment/>
    </xf>
    <xf numFmtId="164" fontId="0" fillId="0" borderId="77" xfId="0" applyNumberFormat="1" applyFont="1" applyFill="1" applyBorder="1" applyAlignment="1">
      <alignment/>
    </xf>
    <xf numFmtId="0" fontId="2" fillId="0" borderId="88" xfId="0" applyFont="1" applyFill="1" applyBorder="1" applyAlignment="1">
      <alignment horizontal="left" vertical="center" wrapText="1"/>
    </xf>
    <xf numFmtId="0" fontId="0" fillId="0" borderId="91" xfId="0" applyFont="1" applyFill="1" applyBorder="1" applyAlignment="1">
      <alignment horizontal="left" vertical="center" wrapText="1"/>
    </xf>
    <xf numFmtId="164" fontId="0" fillId="0" borderId="88" xfId="0" applyNumberFormat="1" applyFont="1" applyFill="1" applyBorder="1" applyAlignment="1">
      <alignment/>
    </xf>
    <xf numFmtId="164" fontId="0" fillId="0" borderId="83" xfId="0" applyNumberFormat="1" applyFont="1" applyFill="1" applyBorder="1" applyAlignment="1">
      <alignment/>
    </xf>
    <xf numFmtId="164" fontId="9" fillId="0" borderId="92" xfId="0" applyNumberFormat="1" applyFont="1" applyFill="1" applyBorder="1" applyAlignment="1">
      <alignment wrapText="1"/>
    </xf>
    <xf numFmtId="164" fontId="0" fillId="0" borderId="91" xfId="0" applyNumberFormat="1" applyFont="1" applyFill="1" applyBorder="1" applyAlignment="1">
      <alignment/>
    </xf>
    <xf numFmtId="164" fontId="0" fillId="0" borderId="92" xfId="0" applyNumberFormat="1" applyFont="1" applyFill="1" applyBorder="1" applyAlignment="1">
      <alignment/>
    </xf>
    <xf numFmtId="164" fontId="0" fillId="0" borderId="89" xfId="0" applyNumberFormat="1" applyFont="1" applyFill="1" applyBorder="1" applyAlignment="1">
      <alignment/>
    </xf>
    <xf numFmtId="165" fontId="2" fillId="0" borderId="82" xfId="0" applyNumberFormat="1" applyFont="1" applyFill="1" applyBorder="1" applyAlignment="1">
      <alignment/>
    </xf>
    <xf numFmtId="0" fontId="2" fillId="19" borderId="54" xfId="0" applyFont="1" applyFill="1" applyBorder="1" applyAlignment="1">
      <alignment horizontal="left" vertical="center"/>
    </xf>
    <xf numFmtId="0" fontId="2" fillId="19" borderId="45" xfId="0" applyFont="1" applyFill="1" applyBorder="1" applyAlignment="1">
      <alignment horizontal="left" vertical="center"/>
    </xf>
    <xf numFmtId="164" fontId="2" fillId="19" borderId="188" xfId="0" applyNumberFormat="1" applyFont="1" applyFill="1" applyBorder="1" applyAlignment="1">
      <alignment vertical="center"/>
    </xf>
    <xf numFmtId="164" fontId="15" fillId="19" borderId="187" xfId="0" applyNumberFormat="1" applyFont="1" applyFill="1" applyBorder="1" applyAlignment="1">
      <alignment wrapText="1"/>
    </xf>
    <xf numFmtId="164" fontId="2" fillId="19" borderId="215" xfId="0" applyNumberFormat="1" applyFont="1" applyFill="1" applyBorder="1" applyAlignment="1">
      <alignment horizontal="right"/>
    </xf>
    <xf numFmtId="0" fontId="0" fillId="0" borderId="263" xfId="0" applyBorder="1" applyAlignment="1">
      <alignment horizontal="left" vertical="center"/>
    </xf>
    <xf numFmtId="164" fontId="0" fillId="0" borderId="258" xfId="0" applyNumberFormat="1" applyBorder="1" applyAlignment="1">
      <alignment/>
    </xf>
    <xf numFmtId="0" fontId="16" fillId="0" borderId="0" xfId="0" applyFont="1" applyBorder="1" applyAlignment="1">
      <alignment/>
    </xf>
    <xf numFmtId="0" fontId="16" fillId="0" borderId="0" xfId="0" applyFont="1" applyBorder="1" applyAlignment="1">
      <alignment/>
    </xf>
    <xf numFmtId="165" fontId="22" fillId="0" borderId="0" xfId="0" applyNumberFormat="1" applyFont="1" applyFill="1" applyBorder="1" applyAlignment="1">
      <alignment horizontal="center"/>
    </xf>
    <xf numFmtId="165" fontId="22" fillId="0" borderId="0" xfId="0" applyNumberFormat="1" applyFont="1" applyFill="1" applyBorder="1" applyAlignment="1">
      <alignment horizontal="center"/>
    </xf>
    <xf numFmtId="0" fontId="20" fillId="0" borderId="0" xfId="0" applyFont="1" applyBorder="1" applyAlignment="1">
      <alignment horizontal="left" vertical="center"/>
    </xf>
    <xf numFmtId="0" fontId="16" fillId="0" borderId="0" xfId="0" applyFont="1" applyBorder="1" applyAlignment="1">
      <alignment/>
    </xf>
    <xf numFmtId="0" fontId="16" fillId="0" borderId="0" xfId="0" applyFont="1" applyBorder="1" applyAlignment="1">
      <alignment/>
    </xf>
    <xf numFmtId="0" fontId="16" fillId="0" borderId="0" xfId="0" applyFont="1" applyBorder="1" applyAlignment="1">
      <alignment/>
    </xf>
    <xf numFmtId="0" fontId="20" fillId="0" borderId="0" xfId="0" applyFont="1" applyBorder="1" applyAlignment="1">
      <alignment horizontal="left" vertical="center"/>
    </xf>
    <xf numFmtId="0" fontId="16" fillId="0" borderId="264" xfId="0" applyFont="1" applyBorder="1" applyAlignment="1">
      <alignment/>
    </xf>
    <xf numFmtId="3" fontId="0" fillId="0" borderId="161" xfId="0" applyNumberFormat="1" applyFont="1" applyFill="1" applyBorder="1" applyAlignment="1">
      <alignment horizontal="left" vertical="center"/>
    </xf>
    <xf numFmtId="164" fontId="9" fillId="0" borderId="18" xfId="0" applyNumberFormat="1" applyFont="1" applyFill="1" applyBorder="1" applyAlignment="1">
      <alignment vertical="center"/>
    </xf>
    <xf numFmtId="164" fontId="0" fillId="0" borderId="104" xfId="0" applyNumberFormat="1" applyFill="1" applyBorder="1" applyAlignment="1">
      <alignment vertical="center"/>
    </xf>
    <xf numFmtId="164" fontId="0" fillId="0" borderId="53" xfId="0" applyNumberFormat="1" applyFill="1" applyBorder="1" applyAlignment="1">
      <alignment horizontal="center" vertical="center"/>
    </xf>
    <xf numFmtId="3" fontId="0" fillId="0" borderId="54" xfId="0" applyNumberFormat="1" applyFont="1" applyFill="1" applyBorder="1" applyAlignment="1">
      <alignment horizontal="left" vertical="center"/>
    </xf>
    <xf numFmtId="164" fontId="0" fillId="0" borderId="47" xfId="0" applyNumberFormat="1" applyFill="1" applyBorder="1" applyAlignment="1">
      <alignment vertical="center"/>
    </xf>
    <xf numFmtId="3" fontId="0" fillId="0" borderId="84" xfId="0" applyNumberFormat="1" applyFont="1" applyFill="1" applyBorder="1" applyAlignment="1">
      <alignment horizontal="left" vertical="center"/>
    </xf>
    <xf numFmtId="164" fontId="0" fillId="0" borderId="26" xfId="0" applyNumberFormat="1" applyFill="1" applyBorder="1" applyAlignment="1">
      <alignment vertical="center"/>
    </xf>
    <xf numFmtId="164" fontId="2" fillId="0" borderId="265" xfId="0" applyNumberFormat="1" applyFont="1" applyFill="1" applyBorder="1" applyAlignment="1">
      <alignment/>
    </xf>
    <xf numFmtId="1" fontId="0" fillId="0" borderId="34" xfId="0" applyNumberFormat="1" applyFont="1" applyFill="1" applyBorder="1" applyAlignment="1">
      <alignment horizontal="left" vertical="center" wrapText="1"/>
    </xf>
    <xf numFmtId="0" fontId="0" fillId="0" borderId="35" xfId="0" applyFont="1" applyFill="1" applyBorder="1" applyAlignment="1">
      <alignment horizontal="left" wrapText="1"/>
    </xf>
    <xf numFmtId="1" fontId="0" fillId="0" borderId="42" xfId="0" applyNumberFormat="1" applyFont="1" applyFill="1" applyBorder="1" applyAlignment="1">
      <alignment horizontal="left" vertical="center" wrapText="1"/>
    </xf>
    <xf numFmtId="1" fontId="0" fillId="0" borderId="49" xfId="0" applyNumberFormat="1" applyFont="1" applyFill="1" applyBorder="1" applyAlignment="1">
      <alignment horizontal="left" vertical="center" wrapText="1"/>
    </xf>
    <xf numFmtId="1" fontId="0" fillId="0" borderId="55" xfId="0" applyNumberFormat="1" applyFont="1" applyFill="1" applyBorder="1" applyAlignment="1">
      <alignment horizontal="left" vertical="center" wrapText="1"/>
    </xf>
    <xf numFmtId="0" fontId="13" fillId="0" borderId="57" xfId="47" applyFont="1" applyFill="1" applyBorder="1" applyAlignment="1">
      <alignment vertical="center"/>
      <protection/>
    </xf>
    <xf numFmtId="0" fontId="0" fillId="0" borderId="42" xfId="0" applyFont="1" applyFill="1" applyBorder="1" applyAlignment="1">
      <alignment horizontal="left" vertical="center" wrapText="1"/>
    </xf>
    <xf numFmtId="164" fontId="0" fillId="0" borderId="53" xfId="0" applyNumberFormat="1" applyFill="1" applyBorder="1" applyAlignment="1">
      <alignment horizontal="left" vertical="center"/>
    </xf>
    <xf numFmtId="0" fontId="2" fillId="19" borderId="51" xfId="0" applyFont="1" applyFill="1" applyBorder="1" applyAlignment="1">
      <alignment horizontal="left" vertical="center" wrapText="1"/>
    </xf>
    <xf numFmtId="164" fontId="2" fillId="19" borderId="49" xfId="0" applyNumberFormat="1" applyFont="1" applyFill="1" applyBorder="1" applyAlignment="1">
      <alignment vertical="center"/>
    </xf>
    <xf numFmtId="164" fontId="2" fillId="19" borderId="138" xfId="0" applyNumberFormat="1" applyFont="1" applyFill="1" applyBorder="1" applyAlignment="1">
      <alignment vertical="center"/>
    </xf>
    <xf numFmtId="0" fontId="0" fillId="0" borderId="52" xfId="0" applyFill="1" applyBorder="1" applyAlignment="1">
      <alignment vertical="center"/>
    </xf>
    <xf numFmtId="0" fontId="0" fillId="0" borderId="50" xfId="0" applyFill="1" applyBorder="1" applyAlignment="1">
      <alignment vertical="center"/>
    </xf>
    <xf numFmtId="0" fontId="0" fillId="0" borderId="33" xfId="0" applyNumberFormat="1" applyFill="1" applyBorder="1" applyAlignment="1">
      <alignment vertical="center"/>
    </xf>
    <xf numFmtId="164" fontId="0" fillId="0" borderId="53" xfId="0" applyNumberFormat="1" applyFill="1" applyBorder="1" applyAlignment="1">
      <alignment vertical="center"/>
    </xf>
    <xf numFmtId="165" fontId="0" fillId="0" borderId="20" xfId="0" applyNumberFormat="1" applyFill="1" applyBorder="1" applyAlignment="1">
      <alignment vertical="center"/>
    </xf>
    <xf numFmtId="165" fontId="0" fillId="0" borderId="43" xfId="0" applyNumberFormat="1" applyFill="1" applyBorder="1" applyAlignment="1">
      <alignment vertical="center"/>
    </xf>
    <xf numFmtId="165" fontId="0" fillId="0" borderId="33" xfId="0" applyNumberFormat="1" applyFill="1" applyBorder="1" applyAlignment="1">
      <alignment vertical="center"/>
    </xf>
    <xf numFmtId="164" fontId="0" fillId="0" borderId="266" xfId="0" applyNumberFormat="1" applyFill="1" applyBorder="1" applyAlignment="1">
      <alignment/>
    </xf>
    <xf numFmtId="2" fontId="9" fillId="0" borderId="34" xfId="0" applyNumberFormat="1" applyFont="1" applyFill="1" applyBorder="1" applyAlignment="1">
      <alignment horizontal="left" vertical="center"/>
    </xf>
    <xf numFmtId="164" fontId="0" fillId="0" borderId="176" xfId="0" applyNumberFormat="1" applyFill="1" applyBorder="1" applyAlignment="1">
      <alignment/>
    </xf>
    <xf numFmtId="3" fontId="22" fillId="0" borderId="161" xfId="0" applyNumberFormat="1" applyFont="1" applyFill="1" applyBorder="1" applyAlignment="1">
      <alignment horizontal="left" vertical="center"/>
    </xf>
    <xf numFmtId="0" fontId="22" fillId="0" borderId="51" xfId="0" applyFont="1" applyFill="1" applyBorder="1" applyAlignment="1">
      <alignment horizontal="left" vertical="center" wrapText="1"/>
    </xf>
    <xf numFmtId="164" fontId="22" fillId="0" borderId="188" xfId="0" applyNumberFormat="1" applyFont="1" applyFill="1" applyBorder="1" applyAlignment="1">
      <alignment vertical="center"/>
    </xf>
    <xf numFmtId="0" fontId="0" fillId="0" borderId="192" xfId="0" applyFont="1" applyFill="1" applyBorder="1" applyAlignment="1">
      <alignment horizontal="left" vertical="center" wrapText="1"/>
    </xf>
    <xf numFmtId="0" fontId="0" fillId="0" borderId="267" xfId="0" applyFill="1" applyBorder="1" applyAlignment="1">
      <alignment/>
    </xf>
    <xf numFmtId="0" fontId="0" fillId="0" borderId="268" xfId="0" applyFill="1" applyBorder="1" applyAlignment="1">
      <alignment/>
    </xf>
    <xf numFmtId="3" fontId="22" fillId="0" borderId="199" xfId="0" applyNumberFormat="1" applyFont="1" applyFill="1" applyBorder="1" applyAlignment="1">
      <alignment horizontal="left" vertical="center"/>
    </xf>
    <xf numFmtId="0" fontId="22" fillId="0" borderId="192" xfId="0" applyFont="1" applyFill="1" applyBorder="1" applyAlignment="1">
      <alignment horizontal="left" vertical="center" wrapText="1"/>
    </xf>
    <xf numFmtId="164" fontId="2" fillId="0" borderId="50" xfId="0" applyNumberFormat="1" applyFont="1" applyFill="1" applyBorder="1" applyAlignment="1">
      <alignment/>
    </xf>
    <xf numFmtId="3" fontId="2" fillId="19" borderId="161" xfId="0" applyNumberFormat="1" applyFont="1" applyFill="1" applyBorder="1" applyAlignment="1">
      <alignment horizontal="left" vertical="center"/>
    </xf>
    <xf numFmtId="164" fontId="0" fillId="0" borderId="264" xfId="0" applyNumberFormat="1" applyFill="1" applyBorder="1" applyAlignment="1">
      <alignment vertical="center"/>
    </xf>
    <xf numFmtId="164" fontId="2" fillId="0" borderId="245" xfId="0" applyNumberFormat="1" applyFont="1" applyFill="1" applyBorder="1" applyAlignment="1">
      <alignment/>
    </xf>
    <xf numFmtId="165" fontId="2" fillId="0" borderId="269" xfId="0" applyNumberFormat="1" applyFont="1" applyFill="1" applyBorder="1" applyAlignment="1">
      <alignment/>
    </xf>
    <xf numFmtId="164" fontId="2" fillId="0" borderId="269" xfId="0" applyNumberFormat="1" applyFont="1" applyFill="1" applyBorder="1" applyAlignment="1">
      <alignment/>
    </xf>
    <xf numFmtId="164" fontId="15" fillId="0" borderId="256" xfId="0" applyNumberFormat="1" applyFont="1" applyFill="1" applyBorder="1" applyAlignment="1">
      <alignment/>
    </xf>
    <xf numFmtId="164" fontId="2" fillId="0" borderId="270" xfId="0" applyNumberFormat="1" applyFont="1" applyFill="1" applyBorder="1" applyAlignment="1">
      <alignment/>
    </xf>
    <xf numFmtId="164" fontId="2" fillId="0" borderId="271" xfId="0" applyNumberFormat="1" applyFont="1" applyFill="1" applyBorder="1" applyAlignment="1">
      <alignment/>
    </xf>
    <xf numFmtId="1" fontId="22" fillId="0" borderId="212" xfId="0" applyNumberFormat="1" applyFont="1" applyFill="1" applyBorder="1" applyAlignment="1">
      <alignment horizontal="left" vertical="center" wrapText="1"/>
    </xf>
    <xf numFmtId="0" fontId="22" fillId="0" borderId="220" xfId="0" applyFont="1" applyFill="1" applyBorder="1" applyAlignment="1">
      <alignment horizontal="left" vertical="center" wrapText="1"/>
    </xf>
    <xf numFmtId="164" fontId="22" fillId="0" borderId="212" xfId="0" applyNumberFormat="1" applyFont="1" applyFill="1" applyBorder="1" applyAlignment="1">
      <alignment vertical="center"/>
    </xf>
    <xf numFmtId="164" fontId="48" fillId="0" borderId="187" xfId="0" applyNumberFormat="1" applyFont="1" applyFill="1" applyBorder="1" applyAlignment="1">
      <alignment vertical="center"/>
    </xf>
    <xf numFmtId="164" fontId="22" fillId="0" borderId="220" xfId="0" applyNumberFormat="1" applyFont="1" applyFill="1" applyBorder="1" applyAlignment="1">
      <alignment vertical="center"/>
    </xf>
    <xf numFmtId="164" fontId="22" fillId="0" borderId="187" xfId="0" applyNumberFormat="1" applyFont="1" applyFill="1" applyBorder="1" applyAlignment="1">
      <alignment vertical="center"/>
    </xf>
    <xf numFmtId="164" fontId="22" fillId="0" borderId="214" xfId="0" applyNumberFormat="1" applyFont="1" applyFill="1" applyBorder="1" applyAlignment="1">
      <alignment vertical="center"/>
    </xf>
    <xf numFmtId="164" fontId="22" fillId="0" borderId="272" xfId="0" applyNumberFormat="1" applyFont="1" applyFill="1" applyBorder="1" applyAlignment="1">
      <alignment vertical="center"/>
    </xf>
    <xf numFmtId="164" fontId="22" fillId="0" borderId="217" xfId="0" applyNumberFormat="1" applyFont="1" applyFill="1" applyBorder="1" applyAlignment="1">
      <alignment vertical="center"/>
    </xf>
    <xf numFmtId="164" fontId="22" fillId="0" borderId="273" xfId="0" applyNumberFormat="1" applyFont="1" applyFill="1" applyBorder="1" applyAlignment="1">
      <alignment vertical="center"/>
    </xf>
    <xf numFmtId="164" fontId="22" fillId="0" borderId="274" xfId="0" applyNumberFormat="1" applyFont="1" applyFill="1" applyBorder="1" applyAlignment="1">
      <alignment vertical="center"/>
    </xf>
    <xf numFmtId="0" fontId="0" fillId="0" borderId="53" xfId="0" applyFont="1" applyFill="1" applyBorder="1" applyAlignment="1">
      <alignment horizontal="left" vertical="center" wrapText="1"/>
    </xf>
    <xf numFmtId="164" fontId="9" fillId="0" borderId="20" xfId="0" applyNumberFormat="1" applyFont="1" applyFill="1" applyBorder="1" applyAlignment="1">
      <alignment vertical="center"/>
    </xf>
    <xf numFmtId="164" fontId="0" fillId="0" borderId="230" xfId="0" applyNumberFormat="1" applyFill="1" applyBorder="1" applyAlignment="1">
      <alignment vertical="center"/>
    </xf>
    <xf numFmtId="164" fontId="9" fillId="0" borderId="51" xfId="0" applyNumberFormat="1" applyFont="1" applyFill="1" applyBorder="1" applyAlignment="1">
      <alignment vertical="center"/>
    </xf>
    <xf numFmtId="164" fontId="9" fillId="0" borderId="208" xfId="0" applyNumberFormat="1" applyFont="1" applyFill="1" applyBorder="1" applyAlignment="1">
      <alignment vertical="center"/>
    </xf>
    <xf numFmtId="164" fontId="9" fillId="0" borderId="69" xfId="0" applyNumberFormat="1" applyFont="1" applyFill="1" applyBorder="1" applyAlignment="1">
      <alignment vertical="center"/>
    </xf>
    <xf numFmtId="164" fontId="0" fillId="0" borderId="70" xfId="0" applyNumberFormat="1" applyFill="1" applyBorder="1" applyAlignment="1">
      <alignment vertical="center"/>
    </xf>
    <xf numFmtId="164" fontId="15" fillId="19" borderId="18" xfId="0" applyNumberFormat="1" applyFont="1" applyFill="1" applyBorder="1" applyAlignment="1">
      <alignment vertical="center" wrapText="1"/>
    </xf>
    <xf numFmtId="164" fontId="15" fillId="19" borderId="18" xfId="0" applyNumberFormat="1" applyFont="1" applyFill="1" applyBorder="1" applyAlignment="1">
      <alignment vertical="center"/>
    </xf>
    <xf numFmtId="164" fontId="2" fillId="19" borderId="214" xfId="0" applyNumberFormat="1" applyFont="1" applyFill="1" applyBorder="1" applyAlignment="1">
      <alignment vertical="center"/>
    </xf>
    <xf numFmtId="164" fontId="15" fillId="19" borderId="187" xfId="0" applyNumberFormat="1" applyFont="1" applyFill="1" applyBorder="1" applyAlignment="1">
      <alignment vertical="center" wrapText="1"/>
    </xf>
    <xf numFmtId="164" fontId="2" fillId="19" borderId="217" xfId="0" applyNumberFormat="1" applyFont="1" applyFill="1" applyBorder="1" applyAlignment="1">
      <alignment vertical="center"/>
    </xf>
    <xf numFmtId="164" fontId="2" fillId="19" borderId="212" xfId="0" applyNumberFormat="1" applyFont="1" applyFill="1" applyBorder="1" applyAlignment="1">
      <alignment vertical="center"/>
    </xf>
    <xf numFmtId="164" fontId="15" fillId="19" borderId="187" xfId="0" applyNumberFormat="1" applyFont="1" applyFill="1" applyBorder="1" applyAlignment="1">
      <alignment vertical="center"/>
    </xf>
    <xf numFmtId="164" fontId="2" fillId="19" borderId="274" xfId="0" applyNumberFormat="1" applyFont="1" applyFill="1" applyBorder="1" applyAlignment="1">
      <alignment vertical="center"/>
    </xf>
    <xf numFmtId="164" fontId="0" fillId="0" borderId="78" xfId="0" applyNumberFormat="1" applyFill="1" applyBorder="1" applyAlignment="1">
      <alignment vertical="center"/>
    </xf>
    <xf numFmtId="164" fontId="9" fillId="0" borderId="36" xfId="0" applyNumberFormat="1" applyFont="1" applyFill="1" applyBorder="1" applyAlignment="1">
      <alignment vertical="center"/>
    </xf>
    <xf numFmtId="164" fontId="0" fillId="0" borderId="35" xfId="0" applyNumberFormat="1" applyFill="1" applyBorder="1" applyAlignment="1">
      <alignment vertical="center"/>
    </xf>
    <xf numFmtId="164" fontId="0" fillId="0" borderId="250" xfId="0" applyNumberFormat="1" applyFill="1" applyBorder="1" applyAlignment="1">
      <alignment vertical="center"/>
    </xf>
    <xf numFmtId="164" fontId="0" fillId="0" borderId="47" xfId="0" applyNumberFormat="1" applyFill="1" applyBorder="1" applyAlignment="1">
      <alignment horizontal="center" vertical="center"/>
    </xf>
    <xf numFmtId="164" fontId="9" fillId="0" borderId="99" xfId="0" applyNumberFormat="1" applyFont="1" applyFill="1" applyBorder="1" applyAlignment="1">
      <alignment vertical="center" wrapText="1"/>
    </xf>
    <xf numFmtId="164" fontId="0" fillId="0" borderId="26" xfId="0" applyNumberFormat="1" applyFill="1" applyBorder="1" applyAlignment="1">
      <alignment horizontal="right" vertical="center"/>
    </xf>
    <xf numFmtId="164" fontId="9" fillId="0" borderId="36" xfId="0" applyNumberFormat="1" applyFont="1" applyFill="1" applyBorder="1" applyAlignment="1">
      <alignment vertical="center" wrapText="1"/>
    </xf>
    <xf numFmtId="164" fontId="0" fillId="0" borderId="275" xfId="0" applyNumberFormat="1" applyFill="1" applyBorder="1" applyAlignment="1">
      <alignment vertical="center"/>
    </xf>
    <xf numFmtId="164" fontId="9" fillId="0" borderId="276" xfId="0" applyNumberFormat="1" applyFont="1" applyFill="1" applyBorder="1" applyAlignment="1">
      <alignment vertical="center"/>
    </xf>
    <xf numFmtId="164" fontId="0" fillId="0" borderId="277" xfId="0" applyNumberFormat="1" applyFill="1" applyBorder="1" applyAlignment="1">
      <alignment vertical="center"/>
    </xf>
    <xf numFmtId="164" fontId="0" fillId="0" borderId="176" xfId="0" applyNumberFormat="1" applyFill="1" applyBorder="1" applyAlignment="1">
      <alignment vertical="center"/>
    </xf>
    <xf numFmtId="164" fontId="0" fillId="0" borderId="278" xfId="0" applyNumberFormat="1" applyFill="1" applyBorder="1" applyAlignment="1">
      <alignment vertical="center"/>
    </xf>
    <xf numFmtId="164" fontId="0" fillId="0" borderId="237" xfId="0" applyNumberFormat="1" applyFill="1" applyBorder="1" applyAlignment="1">
      <alignment vertical="center"/>
    </xf>
    <xf numFmtId="164" fontId="0" fillId="0" borderId="209" xfId="0" applyNumberFormat="1" applyFill="1" applyBorder="1" applyAlignment="1">
      <alignment horizontal="center" vertical="center"/>
    </xf>
    <xf numFmtId="164" fontId="9" fillId="0" borderId="18" xfId="0" applyNumberFormat="1" applyFont="1" applyFill="1" applyBorder="1" applyAlignment="1">
      <alignment vertical="center" wrapText="1"/>
    </xf>
    <xf numFmtId="164" fontId="22" fillId="0" borderId="49" xfId="0" applyNumberFormat="1" applyFont="1" applyFill="1" applyBorder="1" applyAlignment="1">
      <alignment vertical="center"/>
    </xf>
    <xf numFmtId="164" fontId="48" fillId="0" borderId="235" xfId="0" applyNumberFormat="1" applyFont="1" applyFill="1" applyBorder="1" applyAlignment="1">
      <alignment vertical="center" wrapText="1"/>
    </xf>
    <xf numFmtId="164" fontId="22" fillId="0" borderId="215" xfId="0" applyNumberFormat="1" applyFont="1" applyFill="1" applyBorder="1" applyAlignment="1">
      <alignment horizontal="right" vertical="center"/>
    </xf>
    <xf numFmtId="164" fontId="48" fillId="0" borderId="18" xfId="0" applyNumberFormat="1" applyFont="1" applyFill="1" applyBorder="1" applyAlignment="1">
      <alignment vertical="center" wrapText="1"/>
    </xf>
    <xf numFmtId="164" fontId="48" fillId="0" borderId="221" xfId="0" applyNumberFormat="1" applyFont="1" applyFill="1" applyBorder="1" applyAlignment="1">
      <alignment vertical="center"/>
    </xf>
    <xf numFmtId="164" fontId="22" fillId="0" borderId="42" xfId="0" applyNumberFormat="1" applyFont="1" applyFill="1" applyBorder="1" applyAlignment="1">
      <alignment vertical="center"/>
    </xf>
    <xf numFmtId="164" fontId="22" fillId="0" borderId="43" xfId="0" applyNumberFormat="1" applyFont="1" applyFill="1" applyBorder="1" applyAlignment="1">
      <alignment vertical="center"/>
    </xf>
    <xf numFmtId="164" fontId="22" fillId="0" borderId="44" xfId="0" applyNumberFormat="1" applyFont="1" applyFill="1" applyBorder="1" applyAlignment="1">
      <alignment vertical="center"/>
    </xf>
    <xf numFmtId="164" fontId="48" fillId="0" borderId="45" xfId="0" applyNumberFormat="1" applyFont="1" applyFill="1" applyBorder="1" applyAlignment="1">
      <alignment vertical="center"/>
    </xf>
    <xf numFmtId="164" fontId="48" fillId="0" borderId="187" xfId="0" applyNumberFormat="1" applyFont="1" applyFill="1" applyBorder="1" applyAlignment="1">
      <alignment vertical="center" wrapText="1"/>
    </xf>
    <xf numFmtId="164" fontId="48" fillId="0" borderId="279" xfId="0" applyNumberFormat="1" applyFont="1" applyFill="1" applyBorder="1" applyAlignment="1">
      <alignment vertical="center"/>
    </xf>
    <xf numFmtId="164" fontId="48" fillId="0" borderId="274" xfId="0" applyNumberFormat="1" applyFont="1" applyFill="1" applyBorder="1" applyAlignment="1">
      <alignment vertical="center"/>
    </xf>
    <xf numFmtId="164" fontId="22" fillId="0" borderId="190" xfId="0" applyNumberFormat="1" applyFont="1" applyFill="1" applyBorder="1" applyAlignment="1">
      <alignment vertical="center"/>
    </xf>
    <xf numFmtId="164" fontId="48" fillId="0" borderId="280" xfId="0" applyNumberFormat="1" applyFont="1" applyFill="1" applyBorder="1" applyAlignment="1">
      <alignment vertical="center" wrapText="1"/>
    </xf>
    <xf numFmtId="164" fontId="22" fillId="0" borderId="229" xfId="0" applyNumberFormat="1" applyFont="1" applyFill="1" applyBorder="1" applyAlignment="1">
      <alignment horizontal="right" vertical="center"/>
    </xf>
    <xf numFmtId="164" fontId="22" fillId="0" borderId="176" xfId="0" applyNumberFormat="1" applyFont="1" applyFill="1" applyBorder="1" applyAlignment="1">
      <alignment vertical="center"/>
    </xf>
    <xf numFmtId="164" fontId="22" fillId="0" borderId="278" xfId="0" applyNumberFormat="1" applyFont="1" applyFill="1" applyBorder="1" applyAlignment="1">
      <alignment vertical="center"/>
    </xf>
    <xf numFmtId="164" fontId="48" fillId="0" borderId="276" xfId="0" applyNumberFormat="1" applyFont="1" applyFill="1" applyBorder="1" applyAlignment="1">
      <alignment vertical="center" wrapText="1"/>
    </xf>
    <xf numFmtId="164" fontId="48" fillId="0" borderId="281" xfId="0" applyNumberFormat="1" applyFont="1" applyFill="1" applyBorder="1" applyAlignment="1">
      <alignment vertical="center"/>
    </xf>
    <xf numFmtId="164" fontId="48" fillId="0" borderId="282" xfId="0" applyNumberFormat="1" applyFont="1" applyFill="1" applyBorder="1" applyAlignment="1">
      <alignment vertical="center"/>
    </xf>
    <xf numFmtId="164" fontId="48" fillId="0" borderId="276" xfId="0" applyNumberFormat="1" applyFont="1" applyFill="1" applyBorder="1" applyAlignment="1">
      <alignment vertical="center"/>
    </xf>
    <xf numFmtId="164" fontId="22" fillId="0" borderId="277" xfId="0" applyNumberFormat="1" applyFont="1" applyFill="1" applyBorder="1" applyAlignment="1">
      <alignment vertical="center"/>
    </xf>
    <xf numFmtId="164" fontId="48" fillId="0" borderId="193" xfId="0" applyNumberFormat="1" applyFont="1" applyFill="1" applyBorder="1" applyAlignment="1">
      <alignment vertical="center"/>
    </xf>
    <xf numFmtId="164" fontId="22" fillId="0" borderId="283" xfId="0" applyNumberFormat="1" applyFont="1" applyFill="1" applyBorder="1" applyAlignment="1">
      <alignment vertical="center"/>
    </xf>
    <xf numFmtId="164" fontId="2" fillId="19" borderId="50" xfId="0" applyNumberFormat="1" applyFont="1" applyFill="1" applyBorder="1" applyAlignment="1">
      <alignment vertical="center"/>
    </xf>
    <xf numFmtId="164" fontId="15" fillId="19" borderId="262" xfId="0" applyNumberFormat="1" applyFont="1" applyFill="1" applyBorder="1" applyAlignment="1">
      <alignment vertical="center" wrapText="1"/>
    </xf>
    <xf numFmtId="164" fontId="2" fillId="19" borderId="53" xfId="0" applyNumberFormat="1" applyFont="1" applyFill="1" applyBorder="1" applyAlignment="1">
      <alignment horizontal="right" vertical="center"/>
    </xf>
    <xf numFmtId="164" fontId="15" fillId="19" borderId="12" xfId="0" applyNumberFormat="1" applyFont="1" applyFill="1" applyBorder="1" applyAlignment="1">
      <alignment vertical="center" wrapText="1"/>
    </xf>
    <xf numFmtId="164" fontId="2" fillId="19" borderId="51" xfId="0" applyNumberFormat="1" applyFont="1" applyFill="1" applyBorder="1" applyAlignment="1">
      <alignment vertical="center"/>
    </xf>
    <xf numFmtId="164" fontId="2" fillId="19" borderId="85" xfId="0" applyNumberFormat="1" applyFont="1" applyFill="1" applyBorder="1" applyAlignment="1">
      <alignment vertical="center"/>
    </xf>
    <xf numFmtId="164" fontId="2" fillId="19" borderId="86" xfId="0" applyNumberFormat="1" applyFont="1" applyFill="1" applyBorder="1" applyAlignment="1">
      <alignment vertical="center"/>
    </xf>
    <xf numFmtId="164" fontId="15" fillId="19" borderId="20" xfId="0" applyNumberFormat="1" applyFont="1" applyFill="1" applyBorder="1" applyAlignment="1">
      <alignment vertical="center"/>
    </xf>
    <xf numFmtId="164" fontId="2" fillId="19" borderId="230" xfId="0" applyNumberFormat="1" applyFont="1" applyFill="1" applyBorder="1" applyAlignment="1">
      <alignment vertical="center"/>
    </xf>
    <xf numFmtId="164" fontId="9" fillId="0" borderId="123" xfId="0" applyNumberFormat="1" applyFont="1" applyFill="1" applyBorder="1" applyAlignment="1">
      <alignment vertical="center" wrapText="1"/>
    </xf>
    <xf numFmtId="164" fontId="2" fillId="0" borderId="42" xfId="0" applyNumberFormat="1" applyFont="1" applyFill="1" applyBorder="1" applyAlignment="1">
      <alignment vertical="center"/>
    </xf>
    <xf numFmtId="164" fontId="2" fillId="0" borderId="44" xfId="0" applyNumberFormat="1" applyFont="1" applyFill="1" applyBorder="1" applyAlignment="1">
      <alignment vertical="center"/>
    </xf>
    <xf numFmtId="164" fontId="15" fillId="0" borderId="18" xfId="0" applyNumberFormat="1" applyFont="1" applyFill="1" applyBorder="1" applyAlignment="1">
      <alignment vertical="center"/>
    </xf>
    <xf numFmtId="164" fontId="2" fillId="0" borderId="18" xfId="0" applyNumberFormat="1" applyFont="1" applyFill="1" applyBorder="1" applyAlignment="1">
      <alignment vertical="center"/>
    </xf>
    <xf numFmtId="164" fontId="2" fillId="0" borderId="43" xfId="0" applyNumberFormat="1" applyFont="1" applyFill="1" applyBorder="1" applyAlignment="1">
      <alignment vertical="center"/>
    </xf>
    <xf numFmtId="164" fontId="2" fillId="0" borderId="45" xfId="0" applyNumberFormat="1" applyFont="1" applyFill="1" applyBorder="1" applyAlignment="1">
      <alignment vertical="center"/>
    </xf>
    <xf numFmtId="1" fontId="2" fillId="19" borderId="42" xfId="0" applyNumberFormat="1" applyFont="1" applyFill="1" applyBorder="1" applyAlignment="1">
      <alignment horizontal="left" vertical="center" wrapText="1"/>
    </xf>
    <xf numFmtId="0" fontId="2" fillId="19" borderId="47" xfId="0" applyFont="1" applyFill="1" applyBorder="1" applyAlignment="1">
      <alignment horizontal="left" vertical="center" wrapText="1"/>
    </xf>
    <xf numFmtId="164" fontId="2" fillId="19" borderId="47" xfId="0" applyNumberFormat="1" applyFont="1" applyFill="1" applyBorder="1" applyAlignment="1">
      <alignment vertical="center"/>
    </xf>
    <xf numFmtId="164" fontId="2" fillId="19" borderId="116" xfId="0" applyNumberFormat="1" applyFont="1" applyFill="1" applyBorder="1" applyAlignment="1">
      <alignment vertical="center"/>
    </xf>
    <xf numFmtId="0" fontId="2" fillId="0" borderId="284" xfId="0"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9" fillId="0" borderId="285" xfId="0" applyFont="1" applyFill="1" applyBorder="1" applyAlignment="1">
      <alignment horizontal="left" vertical="center"/>
    </xf>
    <xf numFmtId="2" fontId="9" fillId="0" borderId="54" xfId="0" applyNumberFormat="1" applyFont="1" applyFill="1" applyBorder="1" applyAlignment="1">
      <alignment horizontal="left" vertical="center"/>
    </xf>
    <xf numFmtId="2" fontId="9" fillId="0" borderId="85" xfId="0" applyNumberFormat="1" applyFont="1" applyFill="1" applyBorder="1" applyAlignment="1">
      <alignment horizontal="left" vertical="center"/>
    </xf>
    <xf numFmtId="1" fontId="22" fillId="0" borderId="42" xfId="0" applyNumberFormat="1" applyFont="1" applyFill="1" applyBorder="1" applyAlignment="1">
      <alignment horizontal="left" vertical="center" wrapText="1"/>
    </xf>
    <xf numFmtId="0" fontId="22" fillId="0" borderId="53" xfId="0" applyFont="1" applyFill="1" applyBorder="1" applyAlignment="1">
      <alignment horizontal="left" vertical="center" wrapText="1"/>
    </xf>
    <xf numFmtId="164" fontId="22" fillId="0" borderId="138" xfId="0" applyNumberFormat="1" applyFont="1" applyFill="1" applyBorder="1" applyAlignment="1">
      <alignment vertical="center"/>
    </xf>
    <xf numFmtId="164" fontId="48" fillId="0" borderId="20" xfId="0" applyNumberFormat="1" applyFont="1" applyFill="1" applyBorder="1" applyAlignment="1">
      <alignment vertical="center"/>
    </xf>
    <xf numFmtId="164" fontId="22" fillId="0" borderId="53" xfId="0" applyNumberFormat="1" applyFont="1" applyFill="1" applyBorder="1" applyAlignment="1">
      <alignment vertical="center"/>
    </xf>
    <xf numFmtId="164" fontId="22" fillId="0" borderId="20" xfId="0" applyNumberFormat="1" applyFont="1" applyFill="1" applyBorder="1" applyAlignment="1">
      <alignment vertical="center"/>
    </xf>
    <xf numFmtId="164" fontId="22" fillId="0" borderId="50" xfId="0" applyNumberFormat="1" applyFont="1" applyFill="1" applyBorder="1" applyAlignment="1">
      <alignment vertical="center"/>
    </xf>
    <xf numFmtId="164" fontId="22" fillId="0" borderId="116" xfId="0" applyNumberFormat="1" applyFont="1" applyFill="1" applyBorder="1" applyAlignment="1">
      <alignment vertical="center"/>
    </xf>
    <xf numFmtId="164" fontId="48" fillId="0" borderId="20" xfId="0" applyNumberFormat="1" applyFont="1" applyFill="1" applyBorder="1" applyAlignment="1">
      <alignment vertical="center" wrapText="1"/>
    </xf>
    <xf numFmtId="164" fontId="22" fillId="0" borderId="51" xfId="0" applyNumberFormat="1" applyFont="1" applyFill="1" applyBorder="1" applyAlignment="1">
      <alignment vertical="center"/>
    </xf>
    <xf numFmtId="164" fontId="22" fillId="0" borderId="227" xfId="0" applyNumberFormat="1" applyFont="1" applyFill="1" applyBorder="1" applyAlignment="1">
      <alignment vertical="center"/>
    </xf>
    <xf numFmtId="164" fontId="22" fillId="0" borderId="230" xfId="0" applyNumberFormat="1" applyFont="1" applyFill="1" applyBorder="1" applyAlignment="1">
      <alignment vertical="center"/>
    </xf>
    <xf numFmtId="164" fontId="22" fillId="0" borderId="207" xfId="0" applyNumberFormat="1" applyFont="1" applyFill="1" applyBorder="1" applyAlignment="1">
      <alignment vertical="center"/>
    </xf>
    <xf numFmtId="0" fontId="0" fillId="0" borderId="286" xfId="0" applyFill="1" applyBorder="1" applyAlignment="1">
      <alignment/>
    </xf>
    <xf numFmtId="164" fontId="0" fillId="0" borderId="138" xfId="0" applyNumberFormat="1" applyFont="1" applyFill="1" applyBorder="1" applyAlignment="1">
      <alignment vertical="center"/>
    </xf>
    <xf numFmtId="1" fontId="2" fillId="19" borderId="49" xfId="0" applyNumberFormat="1" applyFont="1" applyFill="1" applyBorder="1" applyAlignment="1">
      <alignment horizontal="left" vertical="center" wrapText="1"/>
    </xf>
    <xf numFmtId="0" fontId="2" fillId="19" borderId="53" xfId="0" applyFont="1" applyFill="1" applyBorder="1" applyAlignment="1">
      <alignment horizontal="left" vertical="center" wrapText="1"/>
    </xf>
    <xf numFmtId="164" fontId="2" fillId="19" borderId="53" xfId="0" applyNumberFormat="1" applyFont="1" applyFill="1" applyBorder="1" applyAlignment="1">
      <alignment vertical="center"/>
    </xf>
    <xf numFmtId="164" fontId="2" fillId="19" borderId="20" xfId="0" applyNumberFormat="1" applyFont="1" applyFill="1" applyBorder="1" applyAlignment="1">
      <alignment vertical="center"/>
    </xf>
    <xf numFmtId="164" fontId="0" fillId="0" borderId="54" xfId="0" applyNumberFormat="1" applyFill="1" applyBorder="1" applyAlignment="1">
      <alignment vertical="center"/>
    </xf>
    <xf numFmtId="0" fontId="2" fillId="19" borderId="34" xfId="0" applyFont="1" applyFill="1" applyBorder="1" applyAlignment="1">
      <alignment horizontal="left" vertical="center"/>
    </xf>
    <xf numFmtId="0" fontId="2" fillId="19" borderId="26" xfId="0" applyFont="1" applyFill="1" applyBorder="1" applyAlignment="1">
      <alignment horizontal="left" vertical="center"/>
    </xf>
    <xf numFmtId="164" fontId="2" fillId="19" borderId="115" xfId="0" applyNumberFormat="1" applyFont="1" applyFill="1" applyBorder="1" applyAlignment="1">
      <alignment vertical="center"/>
    </xf>
    <xf numFmtId="164" fontId="2" fillId="19" borderId="78" xfId="0" applyNumberFormat="1" applyFont="1" applyFill="1" applyBorder="1" applyAlignment="1">
      <alignment vertical="center"/>
    </xf>
    <xf numFmtId="164" fontId="15" fillId="19" borderId="36" xfId="0" applyNumberFormat="1" applyFont="1" applyFill="1" applyBorder="1" applyAlignment="1">
      <alignment vertical="center"/>
    </xf>
    <xf numFmtId="164" fontId="2" fillId="19" borderId="26" xfId="0" applyNumberFormat="1" applyFont="1" applyFill="1" applyBorder="1" applyAlignment="1">
      <alignment vertical="center"/>
    </xf>
    <xf numFmtId="164" fontId="2" fillId="19" borderId="34" xfId="0" applyNumberFormat="1" applyFont="1" applyFill="1" applyBorder="1" applyAlignment="1">
      <alignment vertical="center"/>
    </xf>
    <xf numFmtId="164" fontId="2" fillId="19" borderId="76" xfId="0" applyNumberFormat="1" applyFont="1" applyFill="1" applyBorder="1" applyAlignment="1">
      <alignment vertical="center"/>
    </xf>
    <xf numFmtId="164" fontId="2" fillId="19" borderId="77" xfId="0" applyNumberFormat="1" applyFont="1" applyFill="1" applyBorder="1" applyAlignment="1">
      <alignment vertical="center"/>
    </xf>
    <xf numFmtId="164" fontId="2" fillId="19" borderId="35" xfId="0" applyNumberFormat="1" applyFont="1" applyFill="1" applyBorder="1" applyAlignment="1">
      <alignment vertical="center"/>
    </xf>
    <xf numFmtId="164" fontId="0" fillId="0" borderId="209" xfId="0" applyNumberFormat="1" applyFill="1" applyBorder="1" applyAlignment="1">
      <alignment vertical="center"/>
    </xf>
    <xf numFmtId="0" fontId="0" fillId="0" borderId="190" xfId="0" applyFont="1" applyFill="1" applyBorder="1" applyAlignment="1">
      <alignment horizontal="left" vertical="center" wrapText="1"/>
    </xf>
    <xf numFmtId="0" fontId="13" fillId="0" borderId="248" xfId="47" applyFont="1" applyFill="1" applyBorder="1" applyAlignment="1">
      <alignment vertical="center" wrapText="1"/>
      <protection/>
    </xf>
    <xf numFmtId="164" fontId="0" fillId="0" borderId="198" xfId="0" applyNumberFormat="1" applyFill="1" applyBorder="1" applyAlignment="1">
      <alignment vertical="center"/>
    </xf>
    <xf numFmtId="164" fontId="0" fillId="0" borderId="180" xfId="0" applyNumberFormat="1" applyFill="1" applyBorder="1" applyAlignment="1">
      <alignment vertical="center"/>
    </xf>
    <xf numFmtId="164" fontId="0" fillId="0" borderId="196" xfId="0" applyNumberFormat="1" applyFill="1" applyBorder="1" applyAlignment="1">
      <alignment vertical="center"/>
    </xf>
    <xf numFmtId="164" fontId="9" fillId="0" borderId="179" xfId="0" applyNumberFormat="1" applyFont="1" applyFill="1" applyBorder="1" applyAlignment="1">
      <alignment vertical="center"/>
    </xf>
    <xf numFmtId="164" fontId="0" fillId="0" borderId="178" xfId="0" applyNumberFormat="1" applyFill="1" applyBorder="1" applyAlignment="1">
      <alignment vertical="center"/>
    </xf>
    <xf numFmtId="164" fontId="0" fillId="0" borderId="177" xfId="0" applyNumberFormat="1" applyFill="1" applyBorder="1" applyAlignment="1">
      <alignment vertical="center"/>
    </xf>
    <xf numFmtId="164" fontId="0" fillId="0" borderId="184" xfId="0" applyNumberFormat="1" applyFill="1" applyBorder="1" applyAlignment="1">
      <alignment vertical="center"/>
    </xf>
    <xf numFmtId="164" fontId="0" fillId="0" borderId="183" xfId="0" applyNumberFormat="1" applyFill="1" applyBorder="1" applyAlignment="1">
      <alignment vertical="center"/>
    </xf>
    <xf numFmtId="0" fontId="22" fillId="0" borderId="47" xfId="0" applyFont="1" applyFill="1" applyBorder="1" applyAlignment="1">
      <alignment horizontal="left" vertical="center" wrapText="1"/>
    </xf>
    <xf numFmtId="164" fontId="48" fillId="0" borderId="18" xfId="0" applyNumberFormat="1" applyFont="1" applyFill="1" applyBorder="1" applyAlignment="1">
      <alignment vertical="center"/>
    </xf>
    <xf numFmtId="164" fontId="22" fillId="0" borderId="47" xfId="0" applyNumberFormat="1" applyFont="1" applyFill="1" applyBorder="1" applyAlignment="1">
      <alignment vertical="center"/>
    </xf>
    <xf numFmtId="164" fontId="22" fillId="0" borderId="45" xfId="0" applyNumberFormat="1" applyFont="1" applyFill="1" applyBorder="1" applyAlignment="1">
      <alignment vertical="center"/>
    </xf>
    <xf numFmtId="0" fontId="0" fillId="0" borderId="287" xfId="0" applyFont="1" applyFill="1" applyBorder="1" applyAlignment="1">
      <alignment horizontal="left" vertical="center"/>
    </xf>
    <xf numFmtId="0" fontId="13" fillId="0" borderId="209" xfId="47" applyFont="1" applyFill="1" applyBorder="1" applyAlignment="1">
      <alignment vertical="center"/>
      <protection/>
    </xf>
    <xf numFmtId="164" fontId="0" fillId="0" borderId="288" xfId="0" applyNumberFormat="1" applyFill="1" applyBorder="1" applyAlignment="1">
      <alignment vertical="center"/>
    </xf>
    <xf numFmtId="164" fontId="0" fillId="0" borderId="289" xfId="0" applyNumberFormat="1" applyFill="1" applyBorder="1" applyAlignment="1">
      <alignment vertical="center"/>
    </xf>
    <xf numFmtId="164" fontId="22" fillId="0" borderId="54" xfId="0" applyNumberFormat="1" applyFont="1" applyFill="1" applyBorder="1" applyAlignment="1">
      <alignment vertical="center"/>
    </xf>
    <xf numFmtId="0" fontId="16" fillId="0" borderId="200" xfId="0" applyFont="1" applyBorder="1" applyAlignment="1">
      <alignment/>
    </xf>
    <xf numFmtId="0" fontId="16" fillId="0" borderId="290" xfId="0" applyFont="1" applyBorder="1" applyAlignment="1">
      <alignment/>
    </xf>
    <xf numFmtId="0" fontId="16" fillId="0" borderId="256" xfId="0" applyFont="1" applyBorder="1" applyAlignment="1">
      <alignment/>
    </xf>
    <xf numFmtId="0" fontId="16" fillId="0" borderId="291" xfId="0" applyFont="1" applyBorder="1" applyAlignment="1">
      <alignment/>
    </xf>
    <xf numFmtId="165" fontId="22" fillId="0" borderId="290" xfId="0" applyNumberFormat="1" applyFont="1" applyFill="1" applyBorder="1" applyAlignment="1">
      <alignment horizontal="center"/>
    </xf>
    <xf numFmtId="165" fontId="22" fillId="0" borderId="291" xfId="0" applyNumberFormat="1" applyFont="1" applyFill="1" applyBorder="1" applyAlignment="1">
      <alignment horizontal="center"/>
    </xf>
    <xf numFmtId="0" fontId="0" fillId="0" borderId="136" xfId="0" applyFont="1" applyFill="1" applyBorder="1" applyAlignment="1">
      <alignment horizontal="left" vertical="center"/>
    </xf>
    <xf numFmtId="0" fontId="0" fillId="0" borderId="122" xfId="0" applyFont="1" applyFill="1" applyBorder="1" applyAlignment="1">
      <alignment horizontal="left" vertical="center"/>
    </xf>
    <xf numFmtId="164" fontId="0" fillId="0" borderId="120" xfId="0" applyNumberFormat="1" applyFill="1" applyBorder="1" applyAlignment="1">
      <alignment horizontal="right"/>
    </xf>
    <xf numFmtId="164" fontId="0" fillId="0" borderId="36" xfId="0" applyNumberFormat="1" applyFill="1" applyBorder="1" applyAlignment="1">
      <alignment vertical="center"/>
    </xf>
    <xf numFmtId="0" fontId="2" fillId="0" borderId="54" xfId="0" applyFont="1" applyFill="1" applyBorder="1" applyAlignment="1">
      <alignment horizontal="left" vertical="center"/>
    </xf>
    <xf numFmtId="0" fontId="2" fillId="0" borderId="45" xfId="0" applyFont="1" applyFill="1" applyBorder="1" applyAlignment="1">
      <alignment horizontal="left" vertical="center" wrapText="1"/>
    </xf>
    <xf numFmtId="164" fontId="15" fillId="0" borderId="18" xfId="0" applyNumberFormat="1" applyFont="1" applyFill="1" applyBorder="1" applyAlignment="1">
      <alignment vertical="center" wrapText="1"/>
    </xf>
    <xf numFmtId="164" fontId="2" fillId="0" borderId="47" xfId="0" applyNumberFormat="1" applyFont="1" applyFill="1" applyBorder="1" applyAlignment="1">
      <alignment horizontal="right" vertical="center"/>
    </xf>
    <xf numFmtId="0" fontId="2" fillId="0" borderId="42" xfId="0" applyFont="1" applyFill="1" applyBorder="1" applyAlignment="1">
      <alignment horizontal="left" vertical="center" wrapText="1"/>
    </xf>
    <xf numFmtId="164" fontId="2" fillId="0" borderId="42" xfId="0" applyNumberFormat="1" applyFont="1" applyFill="1" applyBorder="1" applyAlignment="1">
      <alignment/>
    </xf>
    <xf numFmtId="164" fontId="2" fillId="0" borderId="44" xfId="0" applyNumberFormat="1" applyFont="1" applyFill="1" applyBorder="1" applyAlignment="1">
      <alignment/>
    </xf>
    <xf numFmtId="164" fontId="15" fillId="0" borderId="18" xfId="0" applyNumberFormat="1" applyFont="1" applyFill="1" applyBorder="1" applyAlignment="1">
      <alignment wrapText="1"/>
    </xf>
    <xf numFmtId="164" fontId="2" fillId="0" borderId="45" xfId="0" applyNumberFormat="1" applyFont="1" applyFill="1" applyBorder="1" applyAlignment="1">
      <alignment/>
    </xf>
    <xf numFmtId="164" fontId="2" fillId="0" borderId="18" xfId="0" applyNumberFormat="1" applyFont="1" applyFill="1" applyBorder="1" applyAlignment="1">
      <alignment/>
    </xf>
    <xf numFmtId="164" fontId="2" fillId="0" borderId="43" xfId="0" applyNumberFormat="1" applyFont="1" applyFill="1" applyBorder="1" applyAlignment="1">
      <alignment/>
    </xf>
    <xf numFmtId="164" fontId="15" fillId="0" borderId="18" xfId="0" applyNumberFormat="1" applyFont="1" applyFill="1" applyBorder="1" applyAlignment="1">
      <alignment/>
    </xf>
    <xf numFmtId="164" fontId="2" fillId="0" borderId="61" xfId="0" applyNumberFormat="1" applyFont="1" applyFill="1" applyBorder="1" applyAlignment="1">
      <alignment/>
    </xf>
    <xf numFmtId="0" fontId="0" fillId="0" borderId="115" xfId="0" applyFont="1" applyFill="1" applyBorder="1" applyAlignment="1">
      <alignment horizontal="left" vertical="center"/>
    </xf>
    <xf numFmtId="0" fontId="0" fillId="0" borderId="292" xfId="0" applyFont="1" applyFill="1" applyBorder="1" applyAlignment="1">
      <alignment horizontal="left" vertical="center" wrapText="1"/>
    </xf>
    <xf numFmtId="0" fontId="22" fillId="0" borderId="42" xfId="0" applyFont="1" applyFill="1" applyBorder="1" applyAlignment="1">
      <alignment horizontal="left" vertical="center" wrapText="1"/>
    </xf>
    <xf numFmtId="164" fontId="0" fillId="0" borderId="47" xfId="0" applyNumberFormat="1" applyFont="1" applyFill="1" applyBorder="1" applyAlignment="1">
      <alignment vertical="center"/>
    </xf>
    <xf numFmtId="164" fontId="0" fillId="0" borderId="116" xfId="0" applyNumberFormat="1" applyFont="1" applyFill="1" applyBorder="1" applyAlignment="1">
      <alignment vertical="center"/>
    </xf>
    <xf numFmtId="164" fontId="0" fillId="0" borderId="45" xfId="0" applyNumberFormat="1" applyFont="1" applyFill="1" applyBorder="1" applyAlignment="1">
      <alignment vertical="center"/>
    </xf>
    <xf numFmtId="164" fontId="0" fillId="0" borderId="18" xfId="0" applyNumberFormat="1" applyFont="1" applyFill="1" applyBorder="1" applyAlignment="1">
      <alignment vertical="center"/>
    </xf>
    <xf numFmtId="164" fontId="0" fillId="0" borderId="43" xfId="0" applyNumberFormat="1" applyFont="1" applyFill="1" applyBorder="1" applyAlignment="1">
      <alignment vertical="center"/>
    </xf>
    <xf numFmtId="0" fontId="22" fillId="0" borderId="55" xfId="0" applyFont="1" applyFill="1" applyBorder="1" applyAlignment="1">
      <alignment horizontal="left" vertical="center" wrapText="1"/>
    </xf>
    <xf numFmtId="0" fontId="0" fillId="0" borderId="66" xfId="0" applyFont="1" applyFill="1" applyBorder="1" applyAlignment="1">
      <alignment horizontal="left" wrapText="1"/>
    </xf>
    <xf numFmtId="164" fontId="22" fillId="0" borderId="55" xfId="0" applyNumberFormat="1" applyFont="1" applyFill="1" applyBorder="1" applyAlignment="1">
      <alignment/>
    </xf>
    <xf numFmtId="164" fontId="22" fillId="0" borderId="138" xfId="0" applyNumberFormat="1" applyFont="1" applyFill="1" applyBorder="1" applyAlignment="1">
      <alignment/>
    </xf>
    <xf numFmtId="164" fontId="0" fillId="0" borderId="138" xfId="0" applyNumberFormat="1" applyFont="1" applyFill="1" applyBorder="1" applyAlignment="1">
      <alignment/>
    </xf>
    <xf numFmtId="164" fontId="0" fillId="0" borderId="53" xfId="0" applyNumberFormat="1" applyFont="1" applyFill="1" applyBorder="1" applyAlignment="1">
      <alignment/>
    </xf>
    <xf numFmtId="164" fontId="2" fillId="0" borderId="20" xfId="0" applyNumberFormat="1" applyFont="1" applyFill="1" applyBorder="1" applyAlignment="1">
      <alignment/>
    </xf>
    <xf numFmtId="164" fontId="0" fillId="0" borderId="116" xfId="0" applyNumberFormat="1" applyFont="1" applyFill="1" applyBorder="1" applyAlignment="1">
      <alignment/>
    </xf>
    <xf numFmtId="164" fontId="0" fillId="0" borderId="51" xfId="0" applyNumberFormat="1" applyFont="1" applyFill="1" applyBorder="1" applyAlignment="1">
      <alignment/>
    </xf>
    <xf numFmtId="164" fontId="0" fillId="0" borderId="20" xfId="0" applyNumberFormat="1" applyFont="1" applyFill="1" applyBorder="1" applyAlignment="1">
      <alignment/>
    </xf>
    <xf numFmtId="164" fontId="0" fillId="0" borderId="50" xfId="0" applyNumberFormat="1" applyFont="1" applyFill="1" applyBorder="1" applyAlignment="1">
      <alignment/>
    </xf>
    <xf numFmtId="165" fontId="2" fillId="0" borderId="144" xfId="0" applyNumberFormat="1" applyFont="1" applyFill="1" applyBorder="1" applyAlignment="1">
      <alignment/>
    </xf>
    <xf numFmtId="0" fontId="9" fillId="0" borderId="124" xfId="0" applyFont="1" applyFill="1" applyBorder="1" applyAlignment="1">
      <alignment horizontal="left" vertical="center"/>
    </xf>
    <xf numFmtId="0" fontId="0" fillId="0" borderId="130" xfId="0" applyFont="1" applyFill="1" applyBorder="1" applyAlignment="1">
      <alignment horizontal="left" vertical="center"/>
    </xf>
    <xf numFmtId="164" fontId="0" fillId="0" borderId="151" xfId="0" applyNumberFormat="1" applyFill="1" applyBorder="1" applyAlignment="1">
      <alignment/>
    </xf>
    <xf numFmtId="164" fontId="0" fillId="0" borderId="125" xfId="0" applyNumberFormat="1" applyFill="1" applyBorder="1" applyAlignment="1">
      <alignment/>
    </xf>
    <xf numFmtId="164" fontId="0" fillId="0" borderId="126" xfId="0" applyNumberFormat="1" applyFill="1" applyBorder="1" applyAlignment="1">
      <alignment/>
    </xf>
    <xf numFmtId="164" fontId="9" fillId="0" borderId="129" xfId="0" applyNumberFormat="1" applyFont="1" applyFill="1" applyBorder="1" applyAlignment="1">
      <alignment/>
    </xf>
    <xf numFmtId="164" fontId="0" fillId="0" borderId="130" xfId="0" applyNumberFormat="1" applyFill="1" applyBorder="1" applyAlignment="1">
      <alignment/>
    </xf>
    <xf numFmtId="164" fontId="0" fillId="0" borderId="124" xfId="0" applyNumberFormat="1" applyFill="1" applyBorder="1" applyAlignment="1">
      <alignment/>
    </xf>
    <xf numFmtId="164" fontId="0" fillId="0" borderId="127" xfId="0" applyNumberFormat="1" applyFill="1" applyBorder="1" applyAlignment="1">
      <alignment/>
    </xf>
    <xf numFmtId="0" fontId="22" fillId="0" borderId="177" xfId="0" applyFont="1" applyFill="1" applyBorder="1" applyAlignment="1">
      <alignment horizontal="left" vertical="center" wrapText="1"/>
    </xf>
    <xf numFmtId="0" fontId="22" fillId="0" borderId="178" xfId="0" applyFont="1" applyFill="1" applyBorder="1" applyAlignment="1">
      <alignment horizontal="left" wrapText="1"/>
    </xf>
    <xf numFmtId="164" fontId="22" fillId="0" borderId="177" xfId="0" applyNumberFormat="1" applyFont="1" applyFill="1" applyBorder="1" applyAlignment="1">
      <alignment/>
    </xf>
    <xf numFmtId="164" fontId="22" fillId="0" borderId="184" xfId="0" applyNumberFormat="1" applyFont="1" applyFill="1" applyBorder="1" applyAlignment="1">
      <alignment/>
    </xf>
    <xf numFmtId="164" fontId="48" fillId="0" borderId="179" xfId="0" applyNumberFormat="1" applyFont="1" applyFill="1" applyBorder="1" applyAlignment="1">
      <alignment/>
    </xf>
    <xf numFmtId="164" fontId="22" fillId="0" borderId="183" xfId="0" applyNumberFormat="1" applyFont="1" applyFill="1" applyBorder="1" applyAlignment="1">
      <alignment/>
    </xf>
    <xf numFmtId="164" fontId="6" fillId="0" borderId="179" xfId="0" applyNumberFormat="1" applyFont="1" applyFill="1" applyBorder="1" applyAlignment="1">
      <alignment/>
    </xf>
    <xf numFmtId="164" fontId="6" fillId="0" borderId="180" xfId="0" applyNumberFormat="1" applyFont="1" applyFill="1" applyBorder="1" applyAlignment="1">
      <alignment/>
    </xf>
    <xf numFmtId="164" fontId="22" fillId="0" borderId="179" xfId="0" applyNumberFormat="1" applyFont="1" applyFill="1" applyBorder="1" applyAlignment="1">
      <alignment/>
    </xf>
    <xf numFmtId="164" fontId="22" fillId="0" borderId="180" xfId="0" applyNumberFormat="1" applyFont="1" applyFill="1" applyBorder="1" applyAlignment="1">
      <alignment/>
    </xf>
    <xf numFmtId="164" fontId="22" fillId="0" borderId="181" xfId="0" applyNumberFormat="1" applyFont="1" applyFill="1" applyBorder="1" applyAlignment="1">
      <alignment/>
    </xf>
    <xf numFmtId="0" fontId="22" fillId="0" borderId="219" xfId="0" applyFont="1" applyFill="1" applyBorder="1" applyAlignment="1">
      <alignment horizontal="left" vertical="center" wrapText="1"/>
    </xf>
    <xf numFmtId="164" fontId="22" fillId="0" borderId="219" xfId="0" applyNumberFormat="1" applyFont="1" applyFill="1" applyBorder="1" applyAlignment="1">
      <alignment horizontal="right" vertical="center"/>
    </xf>
    <xf numFmtId="164" fontId="22" fillId="0" borderId="236" xfId="0" applyNumberFormat="1" applyFont="1" applyFill="1" applyBorder="1" applyAlignment="1">
      <alignment vertical="center"/>
    </xf>
    <xf numFmtId="164" fontId="22" fillId="0" borderId="18" xfId="0" applyNumberFormat="1" applyFont="1" applyFill="1" applyBorder="1" applyAlignment="1">
      <alignment vertical="center"/>
    </xf>
    <xf numFmtId="164" fontId="22" fillId="0" borderId="266" xfId="0" applyNumberFormat="1" applyFont="1" applyFill="1" applyBorder="1" applyAlignment="1">
      <alignment vertical="center"/>
    </xf>
    <xf numFmtId="0" fontId="0" fillId="0" borderId="293" xfId="0" applyFont="1" applyFill="1" applyBorder="1" applyAlignment="1">
      <alignment horizontal="left" vertical="center"/>
    </xf>
    <xf numFmtId="0" fontId="2" fillId="19" borderId="277" xfId="0" applyFont="1" applyFill="1" applyBorder="1" applyAlignment="1">
      <alignment horizontal="left" vertical="center" wrapText="1"/>
    </xf>
    <xf numFmtId="0" fontId="2" fillId="19" borderId="57" xfId="0" applyFont="1" applyFill="1" applyBorder="1" applyAlignment="1">
      <alignment horizontal="left" vertical="center" wrapText="1"/>
    </xf>
    <xf numFmtId="164" fontId="2" fillId="19" borderId="207" xfId="0" applyNumberFormat="1" applyFont="1" applyFill="1" applyBorder="1" applyAlignment="1">
      <alignment vertical="center"/>
    </xf>
    <xf numFmtId="164" fontId="2" fillId="19" borderId="166" xfId="0" applyNumberFormat="1" applyFont="1" applyFill="1" applyBorder="1" applyAlignment="1">
      <alignment horizontal="right" vertical="center"/>
    </xf>
    <xf numFmtId="164" fontId="2" fillId="19" borderId="272" xfId="0" applyNumberFormat="1" applyFont="1" applyFill="1" applyBorder="1" applyAlignment="1">
      <alignment vertical="center"/>
    </xf>
    <xf numFmtId="164" fontId="2" fillId="19" borderId="55" xfId="0" applyNumberFormat="1" applyFont="1" applyFill="1" applyBorder="1" applyAlignment="1">
      <alignment vertical="center"/>
    </xf>
    <xf numFmtId="164" fontId="15" fillId="19" borderId="208" xfId="0" applyNumberFormat="1" applyFont="1" applyFill="1" applyBorder="1" applyAlignment="1">
      <alignment vertical="center" wrapText="1"/>
    </xf>
    <xf numFmtId="164" fontId="9" fillId="0" borderId="12" xfId="0" applyNumberFormat="1" applyFont="1" applyFill="1" applyBorder="1" applyAlignment="1">
      <alignment vertical="center"/>
    </xf>
    <xf numFmtId="0" fontId="0" fillId="0" borderId="217" xfId="0" applyFont="1" applyFill="1" applyBorder="1" applyAlignment="1">
      <alignment horizontal="left" vertical="center" wrapText="1"/>
    </xf>
    <xf numFmtId="164" fontId="0" fillId="0" borderId="187" xfId="0" applyNumberFormat="1" applyFill="1" applyBorder="1" applyAlignment="1">
      <alignment vertical="center"/>
    </xf>
    <xf numFmtId="164" fontId="9" fillId="0" borderId="187" xfId="0" applyNumberFormat="1" applyFont="1" applyFill="1" applyBorder="1" applyAlignment="1">
      <alignment vertical="center" wrapText="1"/>
    </xf>
    <xf numFmtId="164" fontId="0" fillId="0" borderId="217" xfId="0" applyNumberFormat="1" applyFill="1" applyBorder="1" applyAlignment="1">
      <alignment horizontal="right" vertical="center"/>
    </xf>
    <xf numFmtId="164" fontId="0" fillId="0" borderId="214" xfId="0" applyNumberFormat="1" applyFill="1" applyBorder="1" applyAlignment="1">
      <alignment vertical="center"/>
    </xf>
    <xf numFmtId="164" fontId="0" fillId="0" borderId="217" xfId="0" applyNumberFormat="1" applyFill="1" applyBorder="1" applyAlignment="1">
      <alignment vertical="center"/>
    </xf>
    <xf numFmtId="164" fontId="0" fillId="0" borderId="212" xfId="0" applyNumberFormat="1" applyFill="1" applyBorder="1" applyAlignment="1">
      <alignment vertical="center"/>
    </xf>
    <xf numFmtId="164" fontId="0" fillId="0" borderId="195" xfId="0" applyNumberFormat="1" applyFill="1" applyBorder="1" applyAlignment="1">
      <alignment vertical="center"/>
    </xf>
    <xf numFmtId="164" fontId="9" fillId="0" borderId="187" xfId="0" applyNumberFormat="1" applyFont="1" applyFill="1" applyBorder="1" applyAlignment="1">
      <alignment vertical="center"/>
    </xf>
    <xf numFmtId="164" fontId="2" fillId="19" borderId="266" xfId="0" applyNumberFormat="1" applyFont="1" applyFill="1" applyBorder="1" applyAlignment="1">
      <alignment vertical="center"/>
    </xf>
    <xf numFmtId="164" fontId="2" fillId="19" borderId="205" xfId="0" applyNumberFormat="1" applyFont="1" applyFill="1" applyBorder="1" applyAlignment="1">
      <alignment vertical="center"/>
    </xf>
    <xf numFmtId="164" fontId="2" fillId="19" borderId="264" xfId="0" applyNumberFormat="1" applyFont="1" applyFill="1" applyBorder="1" applyAlignment="1">
      <alignment vertical="center"/>
    </xf>
    <xf numFmtId="164" fontId="2" fillId="19" borderId="278" xfId="0" applyNumberFormat="1" applyFont="1" applyFill="1" applyBorder="1" applyAlignment="1">
      <alignment vertical="center"/>
    </xf>
    <xf numFmtId="164" fontId="15" fillId="19" borderId="294" xfId="0" applyNumberFormat="1" applyFont="1" applyFill="1" applyBorder="1" applyAlignment="1">
      <alignment vertical="center" wrapText="1"/>
    </xf>
    <xf numFmtId="164" fontId="2" fillId="19" borderId="220" xfId="0" applyNumberFormat="1" applyFont="1" applyFill="1" applyBorder="1" applyAlignment="1">
      <alignment horizontal="right" vertical="center"/>
    </xf>
    <xf numFmtId="164" fontId="2" fillId="19" borderId="273" xfId="0" applyNumberFormat="1" applyFont="1" applyFill="1" applyBorder="1" applyAlignment="1">
      <alignment vertical="center"/>
    </xf>
    <xf numFmtId="164" fontId="2" fillId="19" borderId="295" xfId="0" applyNumberFormat="1" applyFont="1" applyFill="1" applyBorder="1" applyAlignment="1">
      <alignment vertical="center"/>
    </xf>
    <xf numFmtId="0" fontId="2" fillId="19" borderId="202" xfId="0" applyFont="1" applyFill="1" applyBorder="1" applyAlignment="1">
      <alignment horizontal="left" vertical="center" wrapText="1"/>
    </xf>
    <xf numFmtId="164" fontId="15" fillId="19" borderId="296" xfId="0" applyNumberFormat="1" applyFont="1" applyFill="1" applyBorder="1" applyAlignment="1">
      <alignment vertical="center" wrapText="1"/>
    </xf>
    <xf numFmtId="0" fontId="2" fillId="19" borderId="217" xfId="0" applyFont="1" applyFill="1" applyBorder="1" applyAlignment="1">
      <alignment horizontal="left" vertical="center" wrapText="1"/>
    </xf>
    <xf numFmtId="164" fontId="2" fillId="19" borderId="277" xfId="0" applyNumberFormat="1" applyFont="1" applyFill="1" applyBorder="1" applyAlignment="1">
      <alignment vertical="center"/>
    </xf>
    <xf numFmtId="164" fontId="15" fillId="19" borderId="236" xfId="0" applyNumberFormat="1" applyFont="1" applyFill="1" applyBorder="1" applyAlignment="1">
      <alignment vertical="center" wrapText="1"/>
    </xf>
    <xf numFmtId="164" fontId="2" fillId="19" borderId="219" xfId="0" applyNumberFormat="1" applyFont="1" applyFill="1" applyBorder="1" applyAlignment="1">
      <alignment horizontal="right" vertical="center"/>
    </xf>
    <xf numFmtId="164" fontId="15" fillId="19" borderId="276" xfId="0" applyNumberFormat="1" applyFont="1" applyFill="1" applyBorder="1" applyAlignment="1">
      <alignment vertical="center"/>
    </xf>
    <xf numFmtId="164" fontId="2" fillId="19" borderId="191" xfId="0" applyNumberFormat="1" applyFont="1" applyFill="1" applyBorder="1" applyAlignment="1">
      <alignment vertical="center"/>
    </xf>
    <xf numFmtId="164" fontId="2" fillId="19" borderId="107" xfId="0" applyNumberFormat="1" applyFont="1" applyFill="1" applyBorder="1" applyAlignment="1">
      <alignment vertical="center"/>
    </xf>
    <xf numFmtId="164" fontId="15" fillId="19" borderId="118" xfId="0" applyNumberFormat="1" applyFont="1" applyFill="1" applyBorder="1" applyAlignment="1">
      <alignment vertical="center"/>
    </xf>
    <xf numFmtId="164" fontId="2" fillId="19" borderId="297" xfId="0" applyNumberFormat="1" applyFont="1" applyFill="1" applyBorder="1" applyAlignment="1">
      <alignment vertical="center"/>
    </xf>
    <xf numFmtId="164" fontId="2" fillId="19" borderId="166" xfId="0" applyNumberFormat="1" applyFont="1" applyFill="1" applyBorder="1" applyAlignment="1">
      <alignment vertical="center"/>
    </xf>
    <xf numFmtId="0" fontId="2" fillId="0" borderId="165" xfId="0" applyFont="1" applyFill="1" applyBorder="1" applyAlignment="1">
      <alignment horizontal="left" vertical="center" wrapText="1"/>
    </xf>
    <xf numFmtId="0" fontId="2" fillId="0" borderId="166" xfId="0" applyFont="1" applyFill="1" applyBorder="1" applyAlignment="1">
      <alignment horizontal="left" wrapText="1"/>
    </xf>
    <xf numFmtId="164" fontId="2" fillId="0" borderId="165" xfId="0" applyNumberFormat="1" applyFont="1" applyFill="1" applyBorder="1" applyAlignment="1">
      <alignment/>
    </xf>
    <xf numFmtId="164" fontId="2" fillId="0" borderId="154" xfId="0" applyNumberFormat="1" applyFont="1" applyFill="1" applyBorder="1" applyAlignment="1">
      <alignment/>
    </xf>
    <xf numFmtId="164" fontId="2" fillId="0" borderId="107" xfId="0" applyNumberFormat="1" applyFont="1" applyFill="1" applyBorder="1" applyAlignment="1">
      <alignment/>
    </xf>
    <xf numFmtId="164" fontId="15" fillId="0" borderId="167" xfId="0" applyNumberFormat="1" applyFont="1" applyFill="1" applyBorder="1" applyAlignment="1">
      <alignment wrapText="1"/>
    </xf>
    <xf numFmtId="164" fontId="2" fillId="0" borderId="166" xfId="0" applyNumberFormat="1" applyFont="1" applyFill="1" applyBorder="1" applyAlignment="1">
      <alignment/>
    </xf>
    <xf numFmtId="164" fontId="2" fillId="0" borderId="167" xfId="0" applyNumberFormat="1" applyFont="1" applyFill="1" applyBorder="1" applyAlignment="1">
      <alignment/>
    </xf>
    <xf numFmtId="164" fontId="2" fillId="0" borderId="148" xfId="0" applyNumberFormat="1" applyFont="1" applyFill="1" applyBorder="1" applyAlignment="1">
      <alignment/>
    </xf>
    <xf numFmtId="164" fontId="2" fillId="0" borderId="118" xfId="0" applyNumberFormat="1" applyFont="1" applyFill="1" applyBorder="1" applyAlignment="1">
      <alignment/>
    </xf>
    <xf numFmtId="164" fontId="2" fillId="0" borderId="122" xfId="0" applyNumberFormat="1" applyFont="1" applyFill="1" applyBorder="1" applyAlignment="1">
      <alignment/>
    </xf>
    <xf numFmtId="164" fontId="15" fillId="0" borderId="167" xfId="0" applyNumberFormat="1" applyFont="1" applyFill="1" applyBorder="1" applyAlignment="1">
      <alignment/>
    </xf>
    <xf numFmtId="0" fontId="2" fillId="19" borderId="55" xfId="0" applyFont="1" applyFill="1" applyBorder="1" applyAlignment="1">
      <alignment horizontal="left" vertical="center" wrapText="1"/>
    </xf>
    <xf numFmtId="164" fontId="2" fillId="19" borderId="68" xfId="0" applyNumberFormat="1" applyFont="1" applyFill="1" applyBorder="1" applyAlignment="1">
      <alignment vertical="center"/>
    </xf>
    <xf numFmtId="164" fontId="15" fillId="19" borderId="69" xfId="0" applyNumberFormat="1" applyFont="1" applyFill="1" applyBorder="1" applyAlignment="1">
      <alignment vertical="center" wrapText="1"/>
    </xf>
    <xf numFmtId="164" fontId="2" fillId="19" borderId="67" xfId="0" applyNumberFormat="1" applyFont="1" applyFill="1" applyBorder="1" applyAlignment="1">
      <alignment vertical="center"/>
    </xf>
    <xf numFmtId="164" fontId="2" fillId="19" borderId="57" xfId="0" applyNumberFormat="1" applyFont="1" applyFill="1" applyBorder="1" applyAlignment="1">
      <alignment vertical="center"/>
    </xf>
    <xf numFmtId="164" fontId="2" fillId="0" borderId="298" xfId="0" applyNumberFormat="1" applyFont="1" applyFill="1" applyBorder="1" applyAlignment="1">
      <alignment/>
    </xf>
    <xf numFmtId="164" fontId="2" fillId="19" borderId="157" xfId="0" applyNumberFormat="1" applyFont="1" applyFill="1" applyBorder="1" applyAlignment="1">
      <alignment/>
    </xf>
    <xf numFmtId="164" fontId="9" fillId="0" borderId="150" xfId="0" applyNumberFormat="1" applyFont="1" applyFill="1" applyBorder="1" applyAlignment="1">
      <alignment wrapText="1"/>
    </xf>
    <xf numFmtId="164" fontId="0" fillId="0" borderId="183" xfId="0" applyNumberFormat="1" applyFill="1" applyBorder="1" applyAlignment="1">
      <alignment horizontal="right"/>
    </xf>
    <xf numFmtId="0" fontId="0" fillId="0" borderId="190" xfId="0" applyFont="1" applyFill="1" applyBorder="1" applyAlignment="1">
      <alignment horizontal="left" vertical="center"/>
    </xf>
    <xf numFmtId="164" fontId="9" fillId="0" borderId="299" xfId="0" applyNumberFormat="1" applyFont="1" applyFill="1" applyBorder="1" applyAlignment="1">
      <alignment/>
    </xf>
    <xf numFmtId="0" fontId="0" fillId="0" borderId="199" xfId="0" applyFill="1" applyBorder="1" applyAlignment="1">
      <alignment/>
    </xf>
    <xf numFmtId="164" fontId="0" fillId="0" borderId="0" xfId="0" applyNumberFormat="1" applyBorder="1" applyAlignment="1">
      <alignment/>
    </xf>
    <xf numFmtId="0" fontId="0" fillId="0" borderId="0" xfId="0" applyBorder="1" applyAlignment="1">
      <alignment/>
    </xf>
    <xf numFmtId="164" fontId="0" fillId="0" borderId="0" xfId="0" applyNumberFormat="1" applyBorder="1" applyAlignment="1">
      <alignment/>
    </xf>
    <xf numFmtId="165" fontId="0" fillId="0" borderId="0" xfId="0" applyNumberFormat="1" applyBorder="1" applyAlignment="1">
      <alignment/>
    </xf>
    <xf numFmtId="0" fontId="2" fillId="0" borderId="300" xfId="0" applyFont="1" applyFill="1" applyBorder="1" applyAlignment="1">
      <alignment horizontal="left" vertical="center"/>
    </xf>
    <xf numFmtId="0" fontId="0" fillId="0" borderId="0" xfId="0" applyBorder="1" applyAlignment="1">
      <alignment horizontal="left" vertical="center"/>
    </xf>
    <xf numFmtId="164" fontId="0" fillId="0" borderId="0" xfId="0" applyNumberFormat="1" applyBorder="1" applyAlignment="1">
      <alignment/>
    </xf>
    <xf numFmtId="0" fontId="2" fillId="0" borderId="0" xfId="0" applyFont="1" applyFill="1" applyBorder="1" applyAlignment="1">
      <alignment/>
    </xf>
    <xf numFmtId="165" fontId="15" fillId="19" borderId="97" xfId="0" applyNumberFormat="1" applyFont="1" applyFill="1" applyBorder="1" applyAlignment="1">
      <alignment horizontal="center" vertical="center" wrapText="1"/>
    </xf>
    <xf numFmtId="0" fontId="0" fillId="0" borderId="0" xfId="0" applyFont="1" applyBorder="1" applyAlignment="1">
      <alignment horizontal="left" vertical="center"/>
    </xf>
    <xf numFmtId="0" fontId="20" fillId="0" borderId="290" xfId="0" applyFont="1" applyBorder="1" applyAlignment="1">
      <alignment horizontal="left" vertical="center"/>
    </xf>
    <xf numFmtId="0" fontId="16" fillId="0" borderId="237" xfId="0" applyFont="1" applyBorder="1" applyAlignment="1">
      <alignment/>
    </xf>
    <xf numFmtId="0" fontId="2" fillId="0" borderId="257" xfId="0" applyFont="1" applyFill="1" applyBorder="1" applyAlignment="1">
      <alignment horizontal="left" vertical="center"/>
    </xf>
    <xf numFmtId="0" fontId="2" fillId="0" borderId="257" xfId="0" applyFont="1" applyFill="1" applyBorder="1" applyAlignment="1">
      <alignment horizontal="left"/>
    </xf>
    <xf numFmtId="164" fontId="9" fillId="0" borderId="257" xfId="0" applyNumberFormat="1" applyFont="1" applyFill="1" applyBorder="1" applyAlignment="1">
      <alignment/>
    </xf>
    <xf numFmtId="0" fontId="0" fillId="0" borderId="257" xfId="0" applyFill="1" applyBorder="1" applyAlignment="1">
      <alignment/>
    </xf>
    <xf numFmtId="165" fontId="0" fillId="0" borderId="257" xfId="0" applyNumberFormat="1" applyFill="1" applyBorder="1" applyAlignment="1">
      <alignment/>
    </xf>
    <xf numFmtId="165" fontId="22" fillId="0" borderId="261" xfId="0" applyNumberFormat="1" applyFont="1" applyFill="1" applyBorder="1" applyAlignment="1">
      <alignment horizontal="center"/>
    </xf>
    <xf numFmtId="0" fontId="2" fillId="0" borderId="258" xfId="0" applyFont="1" applyFill="1" applyBorder="1" applyAlignment="1">
      <alignment horizontal="left"/>
    </xf>
    <xf numFmtId="0" fontId="0" fillId="0" borderId="258" xfId="0" applyFill="1" applyBorder="1" applyAlignment="1">
      <alignment/>
    </xf>
    <xf numFmtId="164" fontId="2" fillId="0" borderId="301" xfId="0" applyNumberFormat="1" applyFont="1" applyFill="1" applyBorder="1" applyAlignment="1">
      <alignment/>
    </xf>
    <xf numFmtId="164" fontId="2" fillId="19" borderId="302" xfId="0" applyNumberFormat="1" applyFont="1" applyFill="1" applyBorder="1" applyAlignment="1">
      <alignment/>
    </xf>
    <xf numFmtId="164" fontId="2" fillId="0" borderId="303" xfId="0" applyNumberFormat="1" applyFont="1" applyFill="1" applyBorder="1" applyAlignment="1">
      <alignment/>
    </xf>
    <xf numFmtId="164" fontId="2" fillId="0" borderId="304" xfId="0" applyNumberFormat="1" applyFont="1" applyFill="1" applyBorder="1" applyAlignment="1">
      <alignment/>
    </xf>
    <xf numFmtId="164" fontId="2" fillId="19" borderId="305" xfId="0" applyNumberFormat="1" applyFont="1" applyFill="1" applyBorder="1" applyAlignment="1">
      <alignment/>
    </xf>
    <xf numFmtId="165" fontId="2" fillId="0" borderId="301" xfId="0" applyNumberFormat="1" applyFont="1" applyFill="1" applyBorder="1" applyAlignment="1">
      <alignment/>
    </xf>
    <xf numFmtId="165" fontId="2" fillId="19" borderId="302" xfId="0" applyNumberFormat="1" applyFont="1" applyFill="1" applyBorder="1" applyAlignment="1">
      <alignment/>
    </xf>
    <xf numFmtId="165" fontId="2" fillId="0" borderId="303" xfId="0" applyNumberFormat="1" applyFont="1" applyFill="1" applyBorder="1" applyAlignment="1">
      <alignment/>
    </xf>
    <xf numFmtId="165" fontId="2" fillId="0" borderId="304" xfId="0" applyNumberFormat="1" applyFont="1" applyFill="1" applyBorder="1" applyAlignment="1">
      <alignment/>
    </xf>
    <xf numFmtId="0" fontId="16" fillId="0" borderId="96" xfId="0" applyFont="1" applyFill="1" applyBorder="1" applyAlignment="1">
      <alignment horizontal="left" vertical="center"/>
    </xf>
    <xf numFmtId="0" fontId="2" fillId="0" borderId="36"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4" xfId="0" applyFont="1" applyFill="1" applyBorder="1" applyAlignment="1">
      <alignment horizontal="center" vertical="center"/>
    </xf>
    <xf numFmtId="0" fontId="16" fillId="0" borderId="96" xfId="0" applyFont="1" applyFill="1" applyBorder="1" applyAlignment="1">
      <alignment horizontal="left" vertical="center" wrapText="1"/>
    </xf>
    <xf numFmtId="0" fontId="16" fillId="0" borderId="97"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2" xfId="0" applyFont="1" applyFill="1" applyBorder="1" applyAlignment="1">
      <alignment horizontal="center" vertical="center"/>
    </xf>
    <xf numFmtId="0" fontId="16" fillId="0" borderId="97" xfId="0" applyFont="1" applyFill="1" applyBorder="1" applyAlignment="1">
      <alignment horizontal="left" vertical="center" wrapText="1"/>
    </xf>
    <xf numFmtId="0" fontId="16" fillId="0" borderId="98"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9" xfId="0" applyFont="1" applyFill="1" applyBorder="1" applyAlignment="1">
      <alignment horizontal="center" vertical="center"/>
    </xf>
    <xf numFmtId="0" fontId="4" fillId="0" borderId="3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5" xfId="0" applyFont="1" applyFill="1" applyBorder="1" applyAlignment="1">
      <alignment horizontal="center" vertical="center"/>
    </xf>
    <xf numFmtId="164" fontId="0" fillId="0" borderId="48" xfId="0" applyNumberFormat="1" applyFill="1" applyBorder="1" applyAlignment="1">
      <alignment horizontal="left" vertical="center"/>
    </xf>
    <xf numFmtId="0" fontId="2" fillId="0" borderId="47" xfId="0" applyFont="1" applyFill="1" applyBorder="1" applyAlignment="1">
      <alignment horizontal="left" vertical="center" wrapText="1"/>
    </xf>
    <xf numFmtId="0" fontId="0" fillId="0" borderId="219" xfId="0" applyFill="1" applyBorder="1" applyAlignment="1">
      <alignment/>
    </xf>
    <xf numFmtId="164" fontId="0" fillId="0" borderId="273" xfId="0" applyNumberFormat="1" applyFill="1" applyBorder="1" applyAlignment="1">
      <alignment/>
    </xf>
    <xf numFmtId="0" fontId="0" fillId="0" borderId="273" xfId="0" applyFill="1" applyBorder="1" applyAlignment="1">
      <alignment/>
    </xf>
    <xf numFmtId="0" fontId="0" fillId="0" borderId="45" xfId="0" applyFont="1" applyFill="1" applyBorder="1" applyAlignment="1">
      <alignment wrapText="1"/>
    </xf>
    <xf numFmtId="164" fontId="12" fillId="0" borderId="36" xfId="0" applyNumberFormat="1" applyFont="1" applyFill="1" applyBorder="1" applyAlignment="1">
      <alignment vertical="center"/>
    </xf>
    <xf numFmtId="164" fontId="9" fillId="0" borderId="21" xfId="0" applyNumberFormat="1" applyFont="1" applyFill="1" applyBorder="1" applyAlignment="1">
      <alignment vertical="center"/>
    </xf>
    <xf numFmtId="164" fontId="0" fillId="0" borderId="100" xfId="0" applyNumberFormat="1" applyFill="1" applyBorder="1" applyAlignment="1">
      <alignment vertical="center"/>
    </xf>
    <xf numFmtId="165" fontId="0" fillId="0" borderId="36" xfId="0" applyNumberFormat="1" applyFill="1" applyBorder="1" applyAlignment="1">
      <alignment vertical="center"/>
    </xf>
    <xf numFmtId="165" fontId="0" fillId="0" borderId="78" xfId="0" applyNumberFormat="1" applyFill="1" applyBorder="1" applyAlignment="1">
      <alignment vertical="center"/>
    </xf>
    <xf numFmtId="164" fontId="12" fillId="0" borderId="18" xfId="0" applyNumberFormat="1" applyFont="1" applyFill="1" applyBorder="1" applyAlignment="1">
      <alignment vertical="center"/>
    </xf>
    <xf numFmtId="164" fontId="12" fillId="0" borderId="42" xfId="0" applyNumberFormat="1" applyFont="1" applyFill="1" applyBorder="1" applyAlignment="1">
      <alignment vertical="center"/>
    </xf>
    <xf numFmtId="164" fontId="9" fillId="0" borderId="48" xfId="0" applyNumberFormat="1" applyFont="1" applyFill="1" applyBorder="1" applyAlignment="1">
      <alignment vertical="center"/>
    </xf>
    <xf numFmtId="164" fontId="0" fillId="0" borderId="48" xfId="0" applyNumberFormat="1" applyFill="1" applyBorder="1" applyAlignment="1">
      <alignment vertical="center"/>
    </xf>
    <xf numFmtId="165" fontId="0" fillId="0" borderId="42" xfId="0" applyNumberFormat="1" applyFill="1" applyBorder="1" applyAlignment="1">
      <alignment vertical="center"/>
    </xf>
    <xf numFmtId="165" fontId="0" fillId="0" borderId="61" xfId="0" applyNumberFormat="1" applyFill="1" applyBorder="1" applyAlignment="1">
      <alignment vertical="center"/>
    </xf>
    <xf numFmtId="165" fontId="0" fillId="0" borderId="44" xfId="0" applyNumberFormat="1" applyFill="1" applyBorder="1" applyAlignment="1">
      <alignment vertical="center"/>
    </xf>
    <xf numFmtId="165" fontId="0" fillId="0" borderId="34" xfId="0" applyNumberFormat="1" applyFill="1" applyBorder="1" applyAlignment="1">
      <alignment vertical="center"/>
    </xf>
    <xf numFmtId="164" fontId="9" fillId="0" borderId="106" xfId="0" applyNumberFormat="1" applyFont="1" applyFill="1" applyBorder="1" applyAlignment="1">
      <alignment vertical="center"/>
    </xf>
    <xf numFmtId="164" fontId="0" fillId="0" borderId="158" xfId="0" applyNumberFormat="1" applyFill="1" applyBorder="1" applyAlignment="1">
      <alignment vertical="center"/>
    </xf>
    <xf numFmtId="164" fontId="12" fillId="0" borderId="49" xfId="0" applyNumberFormat="1" applyFont="1" applyFill="1" applyBorder="1" applyAlignment="1">
      <alignment vertical="center"/>
    </xf>
    <xf numFmtId="164" fontId="9" fillId="0" borderId="262" xfId="0" applyNumberFormat="1" applyFont="1" applyFill="1" applyBorder="1" applyAlignment="1">
      <alignment vertical="center"/>
    </xf>
    <xf numFmtId="164" fontId="0" fillId="0" borderId="262" xfId="0" applyNumberFormat="1" applyFill="1" applyBorder="1" applyAlignment="1">
      <alignment vertical="center"/>
    </xf>
    <xf numFmtId="164" fontId="0" fillId="0" borderId="19" xfId="0" applyNumberFormat="1" applyFill="1" applyBorder="1" applyAlignment="1">
      <alignment vertical="center"/>
    </xf>
    <xf numFmtId="164" fontId="12" fillId="0" borderId="176" xfId="0" applyNumberFormat="1" applyFont="1" applyFill="1" applyBorder="1" applyAlignment="1">
      <alignment vertical="center"/>
    </xf>
    <xf numFmtId="164" fontId="0" fillId="0" borderId="272" xfId="0" applyNumberFormat="1" applyFont="1" applyFill="1" applyBorder="1" applyAlignment="1">
      <alignment vertical="center"/>
    </xf>
    <xf numFmtId="164" fontId="9" fillId="0" borderId="280" xfId="0" applyNumberFormat="1" applyFont="1" applyFill="1" applyBorder="1" applyAlignment="1">
      <alignment vertical="center"/>
    </xf>
    <xf numFmtId="164" fontId="0" fillId="0" borderId="218" xfId="0" applyNumberFormat="1" applyFont="1" applyFill="1" applyBorder="1" applyAlignment="1">
      <alignment vertical="center"/>
    </xf>
    <xf numFmtId="164" fontId="0" fillId="0" borderId="176" xfId="0" applyNumberFormat="1" applyFont="1" applyFill="1" applyBorder="1" applyAlignment="1">
      <alignment vertical="center"/>
    </xf>
    <xf numFmtId="164" fontId="0" fillId="0" borderId="278" xfId="0" applyNumberFormat="1" applyFont="1" applyFill="1" applyBorder="1" applyAlignment="1">
      <alignment vertical="center"/>
    </xf>
    <xf numFmtId="164" fontId="0" fillId="0" borderId="211" xfId="0" applyNumberFormat="1" applyFont="1" applyFill="1" applyBorder="1" applyAlignment="1">
      <alignment vertical="center"/>
    </xf>
    <xf numFmtId="164" fontId="0" fillId="0" borderId="306" xfId="0" applyNumberFormat="1" applyFont="1" applyFill="1" applyBorder="1" applyAlignment="1">
      <alignment vertical="center"/>
    </xf>
    <xf numFmtId="164" fontId="0" fillId="0" borderId="277" xfId="0" applyNumberFormat="1" applyFont="1" applyFill="1" applyBorder="1" applyAlignment="1">
      <alignment vertical="center"/>
    </xf>
    <xf numFmtId="164" fontId="0" fillId="0" borderId="276" xfId="0" applyNumberFormat="1" applyFont="1" applyFill="1" applyBorder="1" applyAlignment="1">
      <alignment vertical="center"/>
    </xf>
    <xf numFmtId="164" fontId="0" fillId="0" borderId="237" xfId="0" applyNumberFormat="1" applyFont="1" applyFill="1" applyBorder="1" applyAlignment="1">
      <alignment vertical="center"/>
    </xf>
    <xf numFmtId="164" fontId="0" fillId="0" borderId="0" xfId="0" applyNumberFormat="1" applyFont="1" applyFill="1" applyBorder="1" applyAlignment="1">
      <alignment vertical="center"/>
    </xf>
    <xf numFmtId="164" fontId="0" fillId="0" borderId="207" xfId="0" applyNumberFormat="1" applyFont="1" applyFill="1" applyBorder="1" applyAlignment="1">
      <alignment vertical="center"/>
    </xf>
    <xf numFmtId="164" fontId="0" fillId="0" borderId="221" xfId="0" applyNumberFormat="1" applyFont="1" applyFill="1" applyBorder="1" applyAlignment="1">
      <alignment vertical="center"/>
    </xf>
    <xf numFmtId="164" fontId="0" fillId="0" borderId="61" xfId="0" applyNumberFormat="1" applyFont="1" applyFill="1" applyBorder="1" applyAlignment="1">
      <alignment vertical="center"/>
    </xf>
    <xf numFmtId="164" fontId="0" fillId="0" borderId="219" xfId="0" applyNumberFormat="1" applyFont="1" applyFill="1" applyBorder="1" applyAlignment="1">
      <alignment vertical="center"/>
    </xf>
    <xf numFmtId="164" fontId="0" fillId="0" borderId="42" xfId="0" applyNumberFormat="1" applyFont="1" applyFill="1" applyBorder="1" applyAlignment="1">
      <alignment vertical="center"/>
    </xf>
    <xf numFmtId="164" fontId="0" fillId="0" borderId="236" xfId="0" applyNumberFormat="1" applyFont="1" applyFill="1" applyBorder="1" applyAlignment="1">
      <alignment vertical="center"/>
    </xf>
    <xf numFmtId="164" fontId="0" fillId="0" borderId="44" xfId="0" applyNumberFormat="1" applyFont="1" applyFill="1" applyBorder="1" applyAlignment="1">
      <alignment vertical="center"/>
    </xf>
    <xf numFmtId="164" fontId="0" fillId="0" borderId="48" xfId="0" applyNumberFormat="1" applyFont="1" applyFill="1" applyBorder="1" applyAlignment="1">
      <alignment vertical="center"/>
    </xf>
    <xf numFmtId="164" fontId="0" fillId="0" borderId="266" xfId="0" applyNumberFormat="1" applyFont="1" applyFill="1" applyBorder="1" applyAlignment="1">
      <alignment vertical="center"/>
    </xf>
    <xf numFmtId="164" fontId="0" fillId="0" borderId="48" xfId="0" applyNumberFormat="1" applyFont="1" applyFill="1" applyBorder="1" applyAlignment="1">
      <alignment vertical="center" wrapText="1"/>
    </xf>
    <xf numFmtId="164" fontId="12" fillId="0" borderId="212" xfId="0" applyNumberFormat="1" applyFont="1" applyFill="1" applyBorder="1" applyAlignment="1">
      <alignment vertical="center"/>
    </xf>
    <xf numFmtId="164" fontId="0" fillId="0" borderId="273" xfId="0" applyNumberFormat="1" applyFont="1" applyFill="1" applyBorder="1" applyAlignment="1">
      <alignment vertical="center"/>
    </xf>
    <xf numFmtId="164" fontId="9" fillId="0" borderId="235" xfId="0" applyNumberFormat="1" applyFont="1" applyFill="1" applyBorder="1" applyAlignment="1">
      <alignment vertical="center"/>
    </xf>
    <xf numFmtId="164" fontId="0" fillId="0" borderId="220" xfId="0" applyNumberFormat="1" applyFont="1" applyFill="1" applyBorder="1" applyAlignment="1">
      <alignment vertical="center"/>
    </xf>
    <xf numFmtId="164" fontId="0" fillId="0" borderId="212" xfId="0" applyNumberFormat="1" applyFont="1" applyFill="1" applyBorder="1" applyAlignment="1">
      <alignment vertical="center"/>
    </xf>
    <xf numFmtId="164" fontId="0" fillId="0" borderId="214" xfId="0" applyNumberFormat="1" applyFont="1" applyFill="1" applyBorder="1" applyAlignment="1">
      <alignment vertical="center"/>
    </xf>
    <xf numFmtId="164" fontId="0" fillId="0" borderId="195" xfId="0" applyNumberFormat="1" applyFont="1" applyFill="1" applyBorder="1" applyAlignment="1">
      <alignment vertical="center"/>
    </xf>
    <xf numFmtId="164" fontId="0" fillId="0" borderId="294" xfId="0" applyNumberFormat="1" applyFont="1" applyFill="1" applyBorder="1" applyAlignment="1">
      <alignment vertical="center"/>
    </xf>
    <xf numFmtId="164" fontId="0" fillId="0" borderId="217" xfId="0" applyNumberFormat="1" applyFont="1" applyFill="1" applyBorder="1" applyAlignment="1">
      <alignment vertical="center"/>
    </xf>
    <xf numFmtId="164" fontId="0" fillId="0" borderId="188" xfId="0" applyNumberFormat="1" applyFont="1" applyFill="1" applyBorder="1" applyAlignment="1">
      <alignment vertical="center"/>
    </xf>
    <xf numFmtId="164" fontId="0" fillId="0" borderId="307" xfId="0" applyNumberFormat="1" applyFont="1" applyFill="1" applyBorder="1" applyAlignment="1">
      <alignment vertical="center"/>
    </xf>
    <xf numFmtId="164" fontId="0" fillId="0" borderId="236" xfId="0" applyNumberFormat="1" applyFill="1" applyBorder="1" applyAlignment="1">
      <alignment vertical="center"/>
    </xf>
    <xf numFmtId="164" fontId="0" fillId="0" borderId="308" xfId="0" applyNumberFormat="1" applyFont="1" applyFill="1" applyBorder="1" applyAlignment="1">
      <alignment vertical="center"/>
    </xf>
    <xf numFmtId="164" fontId="0" fillId="0" borderId="202" xfId="0" applyNumberFormat="1" applyFont="1" applyFill="1" applyBorder="1" applyAlignment="1">
      <alignment vertical="center"/>
    </xf>
    <xf numFmtId="164" fontId="12" fillId="0" borderId="177" xfId="0" applyNumberFormat="1" applyFont="1" applyFill="1" applyBorder="1" applyAlignment="1">
      <alignment vertical="center"/>
    </xf>
    <xf numFmtId="164" fontId="0" fillId="0" borderId="302" xfId="0" applyNumberFormat="1" applyFont="1" applyFill="1" applyBorder="1" applyAlignment="1">
      <alignment vertical="center"/>
    </xf>
    <xf numFmtId="164" fontId="9" fillId="0" borderId="150" xfId="0" applyNumberFormat="1" applyFont="1" applyFill="1" applyBorder="1" applyAlignment="1">
      <alignment vertical="center"/>
    </xf>
    <xf numFmtId="164" fontId="0" fillId="0" borderId="222" xfId="0" applyNumberFormat="1" applyFont="1" applyFill="1" applyBorder="1" applyAlignment="1">
      <alignment vertical="center"/>
    </xf>
    <xf numFmtId="164" fontId="0" fillId="0" borderId="177" xfId="0" applyNumberFormat="1" applyFont="1" applyFill="1" applyBorder="1" applyAlignment="1">
      <alignment vertical="center"/>
    </xf>
    <xf numFmtId="164" fontId="0" fillId="0" borderId="180" xfId="0" applyNumberFormat="1" applyFont="1" applyFill="1" applyBorder="1" applyAlignment="1">
      <alignment vertical="center"/>
    </xf>
    <xf numFmtId="164" fontId="0" fillId="0" borderId="181" xfId="0" applyNumberFormat="1" applyFont="1" applyFill="1" applyBorder="1" applyAlignment="1">
      <alignment vertical="center"/>
    </xf>
    <xf numFmtId="164" fontId="0" fillId="0" borderId="309" xfId="0" applyNumberFormat="1" applyFont="1" applyFill="1" applyBorder="1" applyAlignment="1">
      <alignment vertical="center"/>
    </xf>
    <xf numFmtId="164" fontId="0" fillId="0" borderId="183" xfId="0" applyNumberFormat="1" applyFont="1" applyFill="1" applyBorder="1" applyAlignment="1">
      <alignment vertical="center"/>
    </xf>
    <xf numFmtId="164" fontId="0" fillId="0" borderId="184" xfId="0" applyNumberFormat="1" applyFont="1" applyFill="1" applyBorder="1" applyAlignment="1">
      <alignment vertical="center"/>
    </xf>
    <xf numFmtId="164" fontId="0" fillId="0" borderId="182" xfId="0" applyNumberFormat="1" applyFont="1" applyFill="1" applyBorder="1" applyAlignment="1">
      <alignment vertical="center"/>
    </xf>
    <xf numFmtId="164" fontId="0" fillId="0" borderId="57" xfId="0" applyNumberFormat="1" applyFont="1" applyFill="1" applyBorder="1" applyAlignment="1">
      <alignment vertical="center"/>
    </xf>
    <xf numFmtId="165" fontId="0" fillId="0" borderId="55" xfId="0" applyNumberFormat="1" applyFill="1" applyBorder="1" applyAlignment="1">
      <alignment vertical="center"/>
    </xf>
    <xf numFmtId="165" fontId="0" fillId="0" borderId="67" xfId="0" applyNumberFormat="1" applyFill="1" applyBorder="1" applyAlignment="1">
      <alignment vertical="center"/>
    </xf>
    <xf numFmtId="165" fontId="0" fillId="0" borderId="79" xfId="0" applyNumberFormat="1" applyFill="1" applyBorder="1" applyAlignment="1">
      <alignment vertical="center"/>
    </xf>
    <xf numFmtId="164" fontId="2" fillId="11" borderId="59" xfId="0" applyNumberFormat="1" applyFont="1" applyFill="1" applyBorder="1" applyAlignment="1">
      <alignment vertical="center"/>
    </xf>
    <xf numFmtId="164" fontId="2" fillId="11" borderId="62" xfId="0" applyNumberFormat="1" applyFont="1" applyFill="1" applyBorder="1" applyAlignment="1">
      <alignment vertical="center"/>
    </xf>
    <xf numFmtId="164" fontId="2" fillId="11" borderId="82" xfId="0" applyNumberFormat="1" applyFont="1" applyFill="1" applyBorder="1" applyAlignment="1">
      <alignment vertical="center"/>
    </xf>
    <xf numFmtId="164" fontId="15" fillId="11" borderId="40" xfId="0" applyNumberFormat="1" applyFont="1" applyFill="1" applyBorder="1" applyAlignment="1">
      <alignment vertical="center"/>
    </xf>
    <xf numFmtId="164" fontId="2" fillId="11" borderId="60" xfId="0" applyNumberFormat="1" applyFont="1" applyFill="1" applyBorder="1" applyAlignment="1">
      <alignment vertical="center"/>
    </xf>
    <xf numFmtId="164" fontId="2" fillId="11" borderId="23" xfId="0" applyNumberFormat="1" applyFont="1" applyFill="1" applyBorder="1" applyAlignment="1">
      <alignment vertical="center"/>
    </xf>
    <xf numFmtId="164" fontId="2" fillId="11" borderId="242" xfId="0" applyNumberFormat="1" applyFont="1" applyFill="1" applyBorder="1" applyAlignment="1">
      <alignment vertical="center"/>
    </xf>
    <xf numFmtId="164" fontId="2" fillId="11" borderId="240" xfId="0" applyNumberFormat="1" applyFont="1" applyFill="1" applyBorder="1" applyAlignment="1">
      <alignment vertical="center"/>
    </xf>
    <xf numFmtId="164" fontId="2" fillId="11" borderId="269" xfId="0" applyNumberFormat="1" applyFont="1" applyFill="1" applyBorder="1" applyAlignment="1">
      <alignment vertical="center"/>
    </xf>
    <xf numFmtId="164" fontId="2" fillId="11" borderId="256" xfId="0" applyNumberFormat="1" applyFont="1" applyFill="1" applyBorder="1" applyAlignment="1">
      <alignment vertical="center"/>
    </xf>
    <xf numFmtId="164" fontId="2" fillId="11" borderId="244" xfId="0" applyNumberFormat="1" applyFont="1" applyFill="1" applyBorder="1" applyAlignment="1">
      <alignment vertical="center"/>
    </xf>
    <xf numFmtId="164" fontId="2" fillId="11" borderId="245" xfId="0" applyNumberFormat="1" applyFont="1" applyFill="1" applyBorder="1" applyAlignment="1">
      <alignment vertical="center"/>
    </xf>
    <xf numFmtId="165" fontId="2" fillId="11" borderId="242" xfId="0" applyNumberFormat="1" applyFont="1" applyFill="1" applyBorder="1" applyAlignment="1">
      <alignment vertical="center"/>
    </xf>
    <xf numFmtId="165" fontId="2" fillId="11" borderId="240" xfId="0" applyNumberFormat="1" applyFont="1" applyFill="1" applyBorder="1" applyAlignment="1">
      <alignment vertical="center"/>
    </xf>
    <xf numFmtId="165" fontId="2" fillId="11" borderId="241" xfId="0" applyNumberFormat="1" applyFont="1" applyFill="1" applyBorder="1" applyAlignment="1">
      <alignment vertical="center"/>
    </xf>
    <xf numFmtId="164" fontId="2" fillId="11" borderId="243" xfId="0" applyNumberFormat="1" applyFont="1" applyFill="1" applyBorder="1" applyAlignment="1">
      <alignment vertical="center"/>
    </xf>
    <xf numFmtId="0" fontId="9" fillId="0" borderId="203" xfId="0" applyFont="1" applyFill="1" applyBorder="1" applyAlignment="1">
      <alignment horizontal="left" vertical="center"/>
    </xf>
    <xf numFmtId="0" fontId="9" fillId="0" borderId="55" xfId="0" applyFont="1" applyFill="1" applyBorder="1" applyAlignment="1">
      <alignment horizontal="left" vertical="center" wrapText="1"/>
    </xf>
    <xf numFmtId="165" fontId="12" fillId="0" borderId="10" xfId="0" applyNumberFormat="1" applyFont="1" applyFill="1" applyBorder="1" applyAlignment="1">
      <alignment wrapText="1"/>
    </xf>
    <xf numFmtId="164" fontId="0" fillId="0" borderId="10" xfId="0" applyNumberFormat="1" applyFill="1" applyBorder="1" applyAlignment="1">
      <alignment/>
    </xf>
    <xf numFmtId="164" fontId="0" fillId="19" borderId="69" xfId="0" applyNumberFormat="1" applyFill="1" applyBorder="1" applyAlignment="1">
      <alignment vertical="center"/>
    </xf>
    <xf numFmtId="164" fontId="0" fillId="19" borderId="67" xfId="0" applyNumberFormat="1" applyFill="1" applyBorder="1" applyAlignment="1">
      <alignment vertical="center"/>
    </xf>
    <xf numFmtId="164" fontId="0" fillId="19" borderId="68" xfId="0" applyNumberFormat="1" applyFill="1" applyBorder="1" applyAlignment="1">
      <alignment vertical="center"/>
    </xf>
    <xf numFmtId="164" fontId="0" fillId="19" borderId="57" xfId="0" applyNumberFormat="1" applyFill="1" applyBorder="1" applyAlignment="1">
      <alignment vertical="center"/>
    </xf>
    <xf numFmtId="0" fontId="0" fillId="19" borderId="66" xfId="0" applyFill="1" applyBorder="1" applyAlignment="1">
      <alignment vertical="center"/>
    </xf>
    <xf numFmtId="0" fontId="0" fillId="19" borderId="67" xfId="0" applyFill="1" applyBorder="1" applyAlignment="1">
      <alignment vertical="center"/>
    </xf>
    <xf numFmtId="0" fontId="0" fillId="19" borderId="79" xfId="0" applyFill="1" applyBorder="1" applyAlignment="1">
      <alignment vertical="center"/>
    </xf>
    <xf numFmtId="164" fontId="0" fillId="19" borderId="66" xfId="0" applyNumberFormat="1" applyFill="1" applyBorder="1" applyAlignment="1">
      <alignment vertical="center"/>
    </xf>
    <xf numFmtId="164" fontId="0" fillId="19" borderId="251" xfId="0" applyNumberFormat="1" applyFill="1" applyBorder="1" applyAlignment="1">
      <alignment vertical="center"/>
    </xf>
    <xf numFmtId="164" fontId="2" fillId="19" borderId="18" xfId="0" applyNumberFormat="1" applyFont="1" applyFill="1" applyBorder="1" applyAlignment="1">
      <alignment horizontal="left" vertical="center"/>
    </xf>
    <xf numFmtId="164" fontId="2" fillId="19" borderId="18" xfId="0" applyNumberFormat="1" applyFont="1" applyFill="1" applyBorder="1" applyAlignment="1">
      <alignment horizontal="left" vertical="center" wrapText="1"/>
    </xf>
    <xf numFmtId="164" fontId="2" fillId="19" borderId="45" xfId="0" applyNumberFormat="1" applyFont="1" applyFill="1" applyBorder="1" applyAlignment="1">
      <alignment horizontal="left" vertical="center" wrapText="1"/>
    </xf>
    <xf numFmtId="164" fontId="2" fillId="19" borderId="18" xfId="0" applyNumberFormat="1" applyFont="1" applyFill="1" applyBorder="1" applyAlignment="1">
      <alignment horizontal="center" vertical="center"/>
    </xf>
    <xf numFmtId="164" fontId="2" fillId="19" borderId="18" xfId="0" applyNumberFormat="1" applyFont="1" applyFill="1" applyBorder="1" applyAlignment="1">
      <alignment horizontal="center" vertical="center" wrapText="1"/>
    </xf>
    <xf numFmtId="164" fontId="2" fillId="19" borderId="45" xfId="0" applyNumberFormat="1" applyFont="1" applyFill="1" applyBorder="1" applyAlignment="1">
      <alignment horizontal="center" vertical="center" wrapText="1"/>
    </xf>
    <xf numFmtId="0" fontId="0" fillId="0" borderId="229" xfId="0" applyFont="1" applyFill="1" applyBorder="1" applyAlignment="1">
      <alignment horizontal="left" wrapText="1"/>
    </xf>
    <xf numFmtId="0" fontId="46" fillId="0" borderId="221" xfId="47" applyFont="1" applyFill="1" applyBorder="1" applyAlignment="1">
      <alignment vertical="center" wrapText="1"/>
      <protection/>
    </xf>
    <xf numFmtId="164" fontId="2" fillId="11" borderId="301" xfId="0" applyNumberFormat="1" applyFont="1" applyFill="1" applyBorder="1" applyAlignment="1">
      <alignment/>
    </xf>
    <xf numFmtId="164" fontId="2" fillId="11" borderId="303" xfId="0" applyNumberFormat="1" applyFont="1" applyFill="1" applyBorder="1" applyAlignment="1">
      <alignment/>
    </xf>
    <xf numFmtId="164" fontId="2" fillId="11" borderId="304" xfId="0" applyNumberFormat="1" applyFont="1" applyFill="1" applyBorder="1" applyAlignment="1">
      <alignment/>
    </xf>
    <xf numFmtId="165" fontId="2" fillId="11" borderId="301" xfId="0" applyNumberFormat="1" applyFont="1" applyFill="1" applyBorder="1" applyAlignment="1">
      <alignment/>
    </xf>
    <xf numFmtId="165" fontId="2" fillId="11" borderId="303" xfId="0" applyNumberFormat="1" applyFont="1" applyFill="1" applyBorder="1" applyAlignment="1">
      <alignment/>
    </xf>
    <xf numFmtId="165" fontId="2" fillId="11" borderId="304" xfId="0" applyNumberFormat="1" applyFont="1" applyFill="1" applyBorder="1" applyAlignment="1">
      <alignment/>
    </xf>
    <xf numFmtId="0" fontId="25" fillId="0" borderId="35" xfId="36" applyFill="1" applyBorder="1" applyAlignment="1" applyProtection="1">
      <alignment vertical="center" wrapText="1"/>
      <protection/>
    </xf>
    <xf numFmtId="0" fontId="12" fillId="0" borderId="45" xfId="0" applyFont="1" applyFill="1" applyBorder="1" applyAlignment="1">
      <alignment vertical="center"/>
    </xf>
    <xf numFmtId="0" fontId="12" fillId="0" borderId="51" xfId="0" applyFont="1" applyFill="1" applyBorder="1" applyAlignment="1">
      <alignment vertical="center"/>
    </xf>
    <xf numFmtId="0" fontId="12" fillId="0" borderId="51" xfId="0" applyFont="1" applyFill="1" applyBorder="1" applyAlignment="1">
      <alignment vertical="center" wrapText="1"/>
    </xf>
    <xf numFmtId="0" fontId="25" fillId="0" borderId="51" xfId="36" applyFill="1" applyBorder="1" applyAlignment="1" applyProtection="1">
      <alignment vertical="center"/>
      <protection/>
    </xf>
    <xf numFmtId="0" fontId="12" fillId="0" borderId="47" xfId="0" applyFont="1" applyFill="1" applyBorder="1" applyAlignment="1">
      <alignment vertical="center"/>
    </xf>
    <xf numFmtId="0" fontId="25" fillId="0" borderId="47" xfId="36" applyFill="1" applyBorder="1" applyAlignment="1" applyProtection="1">
      <alignment vertical="center"/>
      <protection/>
    </xf>
    <xf numFmtId="0" fontId="0" fillId="0" borderId="57" xfId="0" applyFill="1" applyBorder="1" applyAlignment="1">
      <alignment vertical="center" wrapText="1"/>
    </xf>
    <xf numFmtId="165" fontId="0" fillId="0" borderId="189" xfId="0" applyNumberFormat="1" applyFill="1" applyBorder="1" applyAlignment="1">
      <alignment horizontal="left" vertical="center"/>
    </xf>
    <xf numFmtId="164" fontId="2" fillId="19" borderId="48" xfId="0" applyNumberFormat="1" applyFont="1" applyFill="1" applyBorder="1" applyAlignment="1">
      <alignment horizontal="left" vertical="center"/>
    </xf>
    <xf numFmtId="165" fontId="0" fillId="0" borderId="19" xfId="0" applyNumberFormat="1" applyFill="1" applyBorder="1" applyAlignment="1">
      <alignment horizontal="left" vertical="center"/>
    </xf>
    <xf numFmtId="0" fontId="0" fillId="0" borderId="192" xfId="0" applyFont="1" applyFill="1" applyBorder="1" applyAlignment="1">
      <alignment/>
    </xf>
    <xf numFmtId="164" fontId="12" fillId="0" borderId="190" xfId="0" applyNumberFormat="1" applyFont="1" applyFill="1" applyBorder="1" applyAlignment="1">
      <alignment/>
    </xf>
    <xf numFmtId="164" fontId="9" fillId="0" borderId="201" xfId="0" applyNumberFormat="1" applyFont="1" applyFill="1" applyBorder="1" applyAlignment="1">
      <alignment vertical="center" wrapText="1"/>
    </xf>
    <xf numFmtId="164" fontId="0" fillId="0" borderId="287" xfId="0" applyNumberFormat="1" applyFill="1" applyBorder="1" applyAlignment="1">
      <alignment vertical="center"/>
    </xf>
    <xf numFmtId="164" fontId="9" fillId="0" borderId="208" xfId="0" applyNumberFormat="1" applyFont="1" applyFill="1" applyBorder="1" applyAlignment="1">
      <alignment vertical="center" wrapText="1"/>
    </xf>
    <xf numFmtId="164" fontId="9" fillId="0" borderId="228" xfId="0" applyNumberFormat="1" applyFont="1" applyFill="1" applyBorder="1" applyAlignment="1">
      <alignment vertical="center"/>
    </xf>
    <xf numFmtId="164" fontId="9" fillId="0" borderId="202" xfId="0" applyNumberFormat="1" applyFont="1" applyFill="1" applyBorder="1" applyAlignment="1">
      <alignment vertical="center"/>
    </xf>
    <xf numFmtId="164" fontId="48" fillId="0" borderId="106" xfId="0" applyNumberFormat="1" applyFont="1" applyFill="1" applyBorder="1" applyAlignment="1">
      <alignment vertical="center" wrapText="1"/>
    </xf>
    <xf numFmtId="164" fontId="22" fillId="0" borderId="47" xfId="0" applyNumberFormat="1" applyFont="1" applyFill="1" applyBorder="1" applyAlignment="1">
      <alignment horizontal="right" vertical="center"/>
    </xf>
    <xf numFmtId="164" fontId="0" fillId="0" borderId="310" xfId="0" applyNumberFormat="1" applyFill="1" applyBorder="1" applyAlignment="1">
      <alignment/>
    </xf>
    <xf numFmtId="164" fontId="9" fillId="0" borderId="311" xfId="0" applyNumberFormat="1" applyFont="1" applyFill="1" applyBorder="1" applyAlignment="1">
      <alignment/>
    </xf>
    <xf numFmtId="164" fontId="0" fillId="0" borderId="312" xfId="0" applyNumberFormat="1" applyFill="1" applyBorder="1" applyAlignment="1">
      <alignment/>
    </xf>
    <xf numFmtId="164" fontId="0" fillId="0" borderId="311" xfId="0" applyNumberFormat="1" applyFill="1" applyBorder="1" applyAlignment="1">
      <alignment/>
    </xf>
    <xf numFmtId="0" fontId="0" fillId="0" borderId="313" xfId="0" applyFill="1" applyBorder="1" applyAlignment="1">
      <alignment/>
    </xf>
    <xf numFmtId="0" fontId="0" fillId="0" borderId="95" xfId="0" applyFill="1" applyBorder="1" applyAlignment="1">
      <alignment/>
    </xf>
    <xf numFmtId="0" fontId="2" fillId="0" borderId="314" xfId="0" applyFont="1" applyFill="1" applyBorder="1" applyAlignment="1">
      <alignment/>
    </xf>
    <xf numFmtId="164" fontId="2" fillId="19" borderId="122" xfId="0" applyNumberFormat="1" applyFont="1" applyFill="1" applyBorder="1" applyAlignment="1">
      <alignment vertical="center"/>
    </xf>
    <xf numFmtId="0" fontId="0" fillId="0" borderId="175" xfId="0" applyFill="1" applyBorder="1" applyAlignment="1">
      <alignment/>
    </xf>
    <xf numFmtId="164" fontId="2" fillId="0" borderId="315" xfId="0" applyNumberFormat="1" applyFont="1" applyFill="1" applyBorder="1" applyAlignment="1">
      <alignment/>
    </xf>
    <xf numFmtId="164" fontId="2" fillId="0" borderId="316" xfId="0" applyNumberFormat="1" applyFont="1" applyFill="1" applyBorder="1" applyAlignment="1">
      <alignment/>
    </xf>
    <xf numFmtId="165" fontId="2" fillId="0" borderId="172" xfId="0" applyNumberFormat="1" applyFont="1" applyFill="1" applyBorder="1" applyAlignment="1">
      <alignment/>
    </xf>
    <xf numFmtId="165" fontId="2" fillId="19" borderId="305" xfId="0" applyNumberFormat="1" applyFont="1" applyFill="1" applyBorder="1" applyAlignment="1">
      <alignment/>
    </xf>
    <xf numFmtId="165" fontId="2" fillId="0" borderId="156" xfId="0" applyNumberFormat="1" applyFont="1" applyFill="1" applyBorder="1" applyAlignment="1">
      <alignment/>
    </xf>
    <xf numFmtId="164" fontId="2" fillId="19" borderId="187" xfId="0" applyNumberFormat="1" applyFont="1" applyFill="1" applyBorder="1" applyAlignment="1">
      <alignment vertical="center"/>
    </xf>
    <xf numFmtId="164" fontId="2" fillId="19" borderId="176" xfId="0" applyNumberFormat="1" applyFont="1" applyFill="1" applyBorder="1" applyAlignment="1">
      <alignment vertical="center"/>
    </xf>
    <xf numFmtId="164" fontId="2" fillId="19" borderId="195" xfId="0" applyNumberFormat="1" applyFont="1" applyFill="1" applyBorder="1" applyAlignment="1">
      <alignment vertical="center"/>
    </xf>
    <xf numFmtId="164" fontId="2" fillId="19" borderId="294" xfId="0" applyNumberFormat="1" applyFont="1" applyFill="1" applyBorder="1" applyAlignment="1">
      <alignment vertical="center"/>
    </xf>
    <xf numFmtId="164" fontId="12" fillId="0" borderId="218" xfId="0" applyNumberFormat="1" applyFont="1" applyFill="1" applyBorder="1" applyAlignment="1">
      <alignment horizontal="justify" vertical="justify"/>
    </xf>
    <xf numFmtId="0" fontId="12" fillId="0" borderId="218" xfId="0" applyFont="1" applyFill="1" applyBorder="1" applyAlignment="1">
      <alignment horizontal="justify" vertical="justify"/>
    </xf>
    <xf numFmtId="165" fontId="12" fillId="0" borderId="220" xfId="0" applyNumberFormat="1" applyFont="1" applyFill="1" applyBorder="1" applyAlignment="1">
      <alignment vertical="center" wrapText="1"/>
    </xf>
    <xf numFmtId="164" fontId="12" fillId="0" borderId="47" xfId="0" applyNumberFormat="1" applyFont="1" applyFill="1" applyBorder="1" applyAlignment="1">
      <alignment horizontal="justify" vertical="justify"/>
    </xf>
    <xf numFmtId="0" fontId="0" fillId="0" borderId="219" xfId="0" applyFont="1" applyFill="1" applyBorder="1" applyAlignment="1">
      <alignment horizontal="left" vertical="center" wrapText="1"/>
    </xf>
    <xf numFmtId="164" fontId="12" fillId="0" borderId="209" xfId="0" applyNumberFormat="1" applyFont="1" applyFill="1" applyBorder="1" applyAlignment="1">
      <alignment horizontal="justify" vertical="justify"/>
    </xf>
    <xf numFmtId="164" fontId="12" fillId="0" borderId="38" xfId="0" applyNumberFormat="1" applyFont="1" applyFill="1" applyBorder="1" applyAlignment="1">
      <alignment horizontal="justify" vertical="justify"/>
    </xf>
    <xf numFmtId="164" fontId="12" fillId="0" borderId="215" xfId="0" applyNumberFormat="1" applyFont="1" applyFill="1" applyBorder="1" applyAlignment="1">
      <alignment horizontal="justify" vertical="justify"/>
    </xf>
    <xf numFmtId="164" fontId="2" fillId="3" borderId="317" xfId="0" applyNumberFormat="1" applyFont="1" applyFill="1" applyBorder="1" applyAlignment="1">
      <alignment/>
    </xf>
    <xf numFmtId="0" fontId="2" fillId="4" borderId="234" xfId="0" applyFont="1" applyFill="1" applyBorder="1" applyAlignment="1">
      <alignment vertical="center"/>
    </xf>
    <xf numFmtId="164" fontId="12" fillId="0" borderId="75" xfId="0" applyNumberFormat="1" applyFont="1" applyFill="1" applyBorder="1" applyAlignment="1">
      <alignment horizontal="center" vertical="center"/>
    </xf>
    <xf numFmtId="0" fontId="0" fillId="0" borderId="318" xfId="0" applyFill="1" applyBorder="1" applyAlignment="1">
      <alignment vertical="center" wrapText="1"/>
    </xf>
    <xf numFmtId="0" fontId="0" fillId="0" borderId="219" xfId="0" applyFill="1" applyBorder="1" applyAlignment="1">
      <alignment vertical="center" wrapText="1"/>
    </xf>
    <xf numFmtId="0" fontId="47" fillId="19" borderId="218" xfId="47" applyFont="1" applyFill="1" applyBorder="1" applyAlignment="1">
      <alignment vertical="center" wrapText="1"/>
      <protection/>
    </xf>
    <xf numFmtId="0" fontId="13" fillId="0" borderId="219" xfId="47" applyFont="1" applyFill="1" applyBorder="1" applyAlignment="1">
      <alignment vertical="center" wrapText="1"/>
      <protection/>
    </xf>
    <xf numFmtId="0" fontId="0" fillId="0" borderId="218" xfId="0" applyFont="1" applyFill="1" applyBorder="1" applyAlignment="1">
      <alignment horizontal="left" vertical="center"/>
    </xf>
    <xf numFmtId="0" fontId="2" fillId="19" borderId="219" xfId="0" applyFont="1" applyFill="1" applyBorder="1" applyAlignment="1">
      <alignment horizontal="left" vertical="center" wrapText="1"/>
    </xf>
    <xf numFmtId="0" fontId="0" fillId="0" borderId="220" xfId="0" applyFont="1" applyFill="1" applyBorder="1" applyAlignment="1">
      <alignment horizontal="left" vertical="center"/>
    </xf>
    <xf numFmtId="0" fontId="0" fillId="0" borderId="319" xfId="0" applyFont="1" applyFill="1" applyBorder="1" applyAlignment="1">
      <alignment horizontal="left" vertical="center" wrapText="1"/>
    </xf>
    <xf numFmtId="165" fontId="0" fillId="0" borderId="320" xfId="0" applyNumberFormat="1" applyBorder="1" applyAlignment="1">
      <alignment/>
    </xf>
    <xf numFmtId="0" fontId="0" fillId="0" borderId="320" xfId="0" applyBorder="1" applyAlignment="1">
      <alignment horizontal="left" vertical="center"/>
    </xf>
    <xf numFmtId="0" fontId="0" fillId="0" borderId="321" xfId="0" applyFont="1" applyFill="1" applyBorder="1" applyAlignment="1">
      <alignment horizontal="left" vertical="center"/>
    </xf>
    <xf numFmtId="0" fontId="0" fillId="0" borderId="322" xfId="0" applyFont="1" applyFill="1" applyBorder="1" applyAlignment="1">
      <alignment horizontal="left" vertical="center"/>
    </xf>
    <xf numFmtId="0" fontId="2" fillId="19" borderId="323" xfId="0" applyFont="1" applyFill="1" applyBorder="1" applyAlignment="1">
      <alignment horizontal="left" vertical="center"/>
    </xf>
    <xf numFmtId="0" fontId="0" fillId="0" borderId="323" xfId="0" applyFont="1" applyFill="1" applyBorder="1" applyAlignment="1">
      <alignment horizontal="left" vertical="center"/>
    </xf>
    <xf numFmtId="0" fontId="2" fillId="19" borderId="322" xfId="0" applyFont="1" applyFill="1" applyBorder="1" applyAlignment="1">
      <alignment horizontal="left" vertical="center"/>
    </xf>
    <xf numFmtId="0" fontId="0" fillId="0" borderId="324" xfId="0" applyFont="1" applyFill="1" applyBorder="1" applyAlignment="1">
      <alignment horizontal="left" vertical="center"/>
    </xf>
    <xf numFmtId="164" fontId="15" fillId="4" borderId="38" xfId="0" applyNumberFormat="1" applyFont="1" applyFill="1" applyBorder="1" applyAlignment="1">
      <alignment horizontal="center" vertical="center"/>
    </xf>
    <xf numFmtId="0" fontId="6" fillId="17" borderId="162" xfId="0" applyFont="1" applyFill="1" applyBorder="1" applyAlignment="1">
      <alignment horizontal="left"/>
    </xf>
    <xf numFmtId="164" fontId="15" fillId="4" borderId="325" xfId="0" applyNumberFormat="1" applyFont="1" applyFill="1" applyBorder="1" applyAlignment="1">
      <alignment horizontal="center" vertical="center"/>
    </xf>
    <xf numFmtId="0" fontId="14" fillId="11" borderId="81" xfId="0" applyFont="1" applyFill="1" applyBorder="1" applyAlignment="1">
      <alignment horizontal="center"/>
    </xf>
    <xf numFmtId="0" fontId="14" fillId="11" borderId="102" xfId="0" applyFont="1" applyFill="1" applyBorder="1" applyAlignment="1">
      <alignment horizontal="center"/>
    </xf>
    <xf numFmtId="0" fontId="4" fillId="4" borderId="108" xfId="0" applyFont="1" applyFill="1" applyBorder="1" applyAlignment="1">
      <alignment horizontal="center" vertical="center"/>
    </xf>
    <xf numFmtId="0" fontId="4" fillId="4" borderId="112" xfId="0" applyFont="1" applyFill="1" applyBorder="1" applyAlignment="1">
      <alignment horizontal="center" vertical="center"/>
    </xf>
    <xf numFmtId="0" fontId="4" fillId="4" borderId="24" xfId="0" applyFont="1" applyFill="1" applyBorder="1" applyAlignment="1">
      <alignment horizontal="center" vertical="center"/>
    </xf>
    <xf numFmtId="0" fontId="2" fillId="4" borderId="75" xfId="0" applyNumberFormat="1" applyFont="1" applyFill="1" applyBorder="1" applyAlignment="1">
      <alignment horizontal="center" vertical="center"/>
    </xf>
    <xf numFmtId="0" fontId="4" fillId="4" borderId="326" xfId="0" applyFont="1" applyFill="1" applyBorder="1" applyAlignment="1">
      <alignment horizontal="center" vertical="center"/>
    </xf>
    <xf numFmtId="0" fontId="2" fillId="4" borderId="109" xfId="0" applyNumberFormat="1" applyFont="1" applyFill="1" applyBorder="1" applyAlignment="1">
      <alignment horizontal="center" vertical="center"/>
    </xf>
    <xf numFmtId="0" fontId="2" fillId="4" borderId="71" xfId="0" applyNumberFormat="1" applyFont="1" applyFill="1" applyBorder="1" applyAlignment="1">
      <alignment horizontal="center" vertical="center"/>
    </xf>
    <xf numFmtId="0" fontId="6" fillId="17" borderId="17" xfId="0" applyFont="1" applyFill="1" applyBorder="1" applyAlignment="1">
      <alignment horizontal="left"/>
    </xf>
    <xf numFmtId="0" fontId="6" fillId="17" borderId="102" xfId="0" applyFont="1" applyFill="1" applyBorder="1" applyAlignment="1">
      <alignment horizontal="left"/>
    </xf>
    <xf numFmtId="0" fontId="6" fillId="17" borderId="80" xfId="0" applyFont="1" applyFill="1" applyBorder="1" applyAlignment="1">
      <alignment horizontal="left"/>
    </xf>
    <xf numFmtId="0" fontId="2" fillId="11" borderId="327" xfId="0" applyFont="1" applyFill="1" applyBorder="1" applyAlignment="1">
      <alignment horizontal="center"/>
    </xf>
    <xf numFmtId="0" fontId="2" fillId="11" borderId="145" xfId="0" applyFont="1" applyFill="1" applyBorder="1" applyAlignment="1">
      <alignment horizontal="center"/>
    </xf>
    <xf numFmtId="0" fontId="2" fillId="11" borderId="151" xfId="0" applyFont="1" applyFill="1" applyBorder="1" applyAlignment="1">
      <alignment horizontal="center"/>
    </xf>
    <xf numFmtId="0" fontId="2" fillId="11" borderId="27" xfId="0" applyFont="1" applyFill="1" applyBorder="1" applyAlignment="1">
      <alignment horizontal="center"/>
    </xf>
    <xf numFmtId="0" fontId="6" fillId="17" borderId="102" xfId="0" applyFont="1" applyFill="1" applyBorder="1" applyAlignment="1">
      <alignment horizontal="left" wrapText="1"/>
    </xf>
    <xf numFmtId="0" fontId="6" fillId="17" borderId="80" xfId="0" applyFont="1" applyFill="1" applyBorder="1" applyAlignment="1">
      <alignment horizontal="left" wrapText="1"/>
    </xf>
    <xf numFmtId="0" fontId="6" fillId="17" borderId="81" xfId="0" applyFont="1" applyFill="1" applyBorder="1" applyAlignment="1">
      <alignment horizontal="left" wrapText="1"/>
    </xf>
    <xf numFmtId="165" fontId="22" fillId="3" borderId="152" xfId="0" applyNumberFormat="1" applyFont="1" applyFill="1" applyBorder="1" applyAlignment="1">
      <alignment horizontal="center"/>
    </xf>
    <xf numFmtId="165" fontId="22" fillId="3" borderId="126" xfId="0" applyNumberFormat="1" applyFont="1" applyFill="1" applyBorder="1" applyAlignment="1">
      <alignment horizontal="center"/>
    </xf>
    <xf numFmtId="164" fontId="19" fillId="4" borderId="325" xfId="0" applyNumberFormat="1" applyFont="1" applyFill="1" applyBorder="1" applyAlignment="1">
      <alignment horizontal="center" vertical="center"/>
    </xf>
    <xf numFmtId="164" fontId="19" fillId="4" borderId="38" xfId="0" applyNumberFormat="1" applyFont="1" applyFill="1" applyBorder="1" applyAlignment="1">
      <alignment horizontal="center" vertical="center"/>
    </xf>
    <xf numFmtId="165" fontId="4" fillId="10" borderId="109" xfId="0" applyNumberFormat="1" applyFont="1" applyFill="1" applyBorder="1" applyAlignment="1">
      <alignment horizontal="center" wrapText="1"/>
    </xf>
    <xf numFmtId="165" fontId="4" fillId="10" borderId="71" xfId="0" applyNumberFormat="1" applyFont="1" applyFill="1" applyBorder="1" applyAlignment="1">
      <alignment horizontal="center" wrapText="1"/>
    </xf>
    <xf numFmtId="165" fontId="4" fillId="10" borderId="75" xfId="0" applyNumberFormat="1" applyFont="1" applyFill="1" applyBorder="1" applyAlignment="1">
      <alignment horizontal="center" wrapText="1"/>
    </xf>
    <xf numFmtId="0" fontId="2" fillId="4" borderId="109" xfId="0" applyFont="1" applyFill="1" applyBorder="1" applyAlignment="1">
      <alignment horizontal="center" vertical="center"/>
    </xf>
    <xf numFmtId="0" fontId="2" fillId="4" borderId="71" xfId="0" applyFont="1" applyFill="1" applyBorder="1" applyAlignment="1">
      <alignment horizontal="center" vertical="center"/>
    </xf>
    <xf numFmtId="0" fontId="2" fillId="4" borderId="75" xfId="0" applyFont="1" applyFill="1" applyBorder="1" applyAlignment="1">
      <alignment horizontal="center" vertical="center"/>
    </xf>
    <xf numFmtId="0" fontId="2" fillId="17" borderId="109" xfId="0" applyFont="1" applyFill="1" applyBorder="1" applyAlignment="1">
      <alignment horizontal="center" vertical="center"/>
    </xf>
    <xf numFmtId="0" fontId="2" fillId="17" borderId="71" xfId="0" applyFont="1" applyFill="1" applyBorder="1" applyAlignment="1">
      <alignment horizontal="center" vertical="center"/>
    </xf>
    <xf numFmtId="0" fontId="2" fillId="17" borderId="75" xfId="0" applyFont="1" applyFill="1" applyBorder="1" applyAlignment="1">
      <alignment horizontal="center" vertical="center"/>
    </xf>
    <xf numFmtId="0" fontId="2" fillId="11" borderId="130" xfId="0" applyFont="1" applyFill="1" applyBorder="1" applyAlignment="1">
      <alignment horizontal="center"/>
    </xf>
    <xf numFmtId="0" fontId="6" fillId="17" borderId="102" xfId="0" applyFont="1" applyFill="1" applyBorder="1" applyAlignment="1">
      <alignment horizontal="left" vertical="center" wrapText="1"/>
    </xf>
    <xf numFmtId="0" fontId="6" fillId="17" borderId="80" xfId="0" applyFont="1" applyFill="1" applyBorder="1" applyAlignment="1">
      <alignment horizontal="left" vertical="center"/>
    </xf>
    <xf numFmtId="0" fontId="6" fillId="17" borderId="81" xfId="0" applyFont="1" applyFill="1" applyBorder="1" applyAlignment="1">
      <alignment horizontal="left" vertical="center"/>
    </xf>
    <xf numFmtId="0" fontId="15" fillId="0" borderId="102" xfId="0" applyFont="1" applyBorder="1" applyAlignment="1">
      <alignment horizontal="left"/>
    </xf>
    <xf numFmtId="0" fontId="15" fillId="0" borderId="80" xfId="0" applyFont="1" applyBorder="1" applyAlignment="1">
      <alignment horizontal="left"/>
    </xf>
    <xf numFmtId="0" fontId="15" fillId="0" borderId="81" xfId="0" applyFont="1" applyBorder="1" applyAlignment="1">
      <alignment horizontal="left"/>
    </xf>
    <xf numFmtId="0" fontId="6" fillId="17" borderId="198" xfId="0" applyFont="1" applyFill="1" applyBorder="1" applyAlignment="1">
      <alignment horizontal="left"/>
    </xf>
    <xf numFmtId="0" fontId="6" fillId="17" borderId="182" xfId="0" applyFont="1" applyFill="1" applyBorder="1" applyAlignment="1">
      <alignment horizontal="left"/>
    </xf>
    <xf numFmtId="0" fontId="16" fillId="11" borderId="328" xfId="0" applyFont="1" applyFill="1" applyBorder="1" applyAlignment="1">
      <alignment horizontal="left"/>
    </xf>
    <xf numFmtId="0" fontId="16" fillId="11" borderId="128" xfId="0" applyFont="1" applyFill="1" applyBorder="1" applyAlignment="1">
      <alignment horizontal="left"/>
    </xf>
    <xf numFmtId="0" fontId="3" fillId="11" borderId="329" xfId="0" applyFont="1" applyFill="1" applyBorder="1" applyAlignment="1">
      <alignment horizontal="left"/>
    </xf>
    <xf numFmtId="0" fontId="3" fillId="11" borderId="146" xfId="0" applyFont="1" applyFill="1" applyBorder="1" applyAlignment="1">
      <alignment horizontal="left"/>
    </xf>
    <xf numFmtId="0" fontId="16" fillId="11" borderId="330" xfId="0" applyFont="1" applyFill="1" applyBorder="1" applyAlignment="1">
      <alignment horizontal="left"/>
    </xf>
    <xf numFmtId="0" fontId="16" fillId="11" borderId="153" xfId="0" applyFont="1" applyFill="1" applyBorder="1" applyAlignment="1">
      <alignment horizontal="left"/>
    </xf>
    <xf numFmtId="0" fontId="2" fillId="11" borderId="162" xfId="0" applyFont="1" applyFill="1" applyBorder="1" applyAlignment="1">
      <alignment horizontal="left" vertical="center"/>
    </xf>
    <xf numFmtId="0" fontId="2" fillId="11" borderId="17" xfId="0" applyFont="1" applyFill="1" applyBorder="1" applyAlignment="1">
      <alignment horizontal="left" vertical="center"/>
    </xf>
    <xf numFmtId="0" fontId="9" fillId="0" borderId="41" xfId="0" applyFont="1" applyBorder="1" applyAlignment="1">
      <alignment horizontal="left" wrapText="1"/>
    </xf>
    <xf numFmtId="0" fontId="9" fillId="0" borderId="328" xfId="0" applyFont="1" applyBorder="1" applyAlignment="1">
      <alignment horizontal="left" vertical="center" wrapText="1"/>
    </xf>
    <xf numFmtId="0" fontId="9" fillId="0" borderId="128" xfId="0" applyFont="1" applyBorder="1" applyAlignment="1">
      <alignment horizontal="left" vertical="center" wrapText="1"/>
    </xf>
    <xf numFmtId="0" fontId="9" fillId="0" borderId="157" xfId="0" applyFont="1" applyBorder="1" applyAlignment="1">
      <alignment horizontal="left" vertical="center" wrapText="1"/>
    </xf>
    <xf numFmtId="0" fontId="9" fillId="0" borderId="328" xfId="0" applyFont="1" applyBorder="1" applyAlignment="1">
      <alignment horizontal="left" wrapText="1"/>
    </xf>
    <xf numFmtId="0" fontId="9" fillId="0" borderId="128" xfId="0" applyFont="1" applyBorder="1" applyAlignment="1">
      <alignment horizontal="left" wrapText="1"/>
    </xf>
    <xf numFmtId="0" fontId="9" fillId="0" borderId="157" xfId="0" applyFont="1" applyBorder="1" applyAlignment="1">
      <alignment horizontal="left" wrapText="1"/>
    </xf>
    <xf numFmtId="0" fontId="9" fillId="0" borderId="329" xfId="0" applyFont="1" applyBorder="1" applyAlignment="1">
      <alignment horizontal="left" wrapText="1"/>
    </xf>
    <xf numFmtId="0" fontId="9" fillId="0" borderId="146" xfId="0" applyFont="1" applyBorder="1" applyAlignment="1">
      <alignment horizontal="left" wrapText="1"/>
    </xf>
    <xf numFmtId="0" fontId="9" fillId="0" borderId="156" xfId="0" applyFont="1" applyBorder="1" applyAlignment="1">
      <alignment horizontal="left" wrapText="1"/>
    </xf>
    <xf numFmtId="0" fontId="9" fillId="0" borderId="151" xfId="0" applyFont="1" applyBorder="1" applyAlignment="1">
      <alignment horizontal="left" wrapText="1"/>
    </xf>
    <xf numFmtId="0" fontId="9" fillId="0" borderId="27" xfId="0" applyFont="1" applyBorder="1" applyAlignment="1">
      <alignment horizontal="left" wrapText="1"/>
    </xf>
    <xf numFmtId="0" fontId="9" fillId="0" borderId="130" xfId="0" applyFont="1" applyBorder="1" applyAlignment="1">
      <alignment horizontal="left" wrapText="1"/>
    </xf>
    <xf numFmtId="0" fontId="9" fillId="0" borderId="327" xfId="0" applyFont="1" applyBorder="1" applyAlignment="1">
      <alignment horizontal="left" wrapText="1"/>
    </xf>
    <xf numFmtId="0" fontId="9" fillId="0" borderId="110" xfId="0" applyFont="1" applyBorder="1" applyAlignment="1">
      <alignment horizontal="left" wrapText="1"/>
    </xf>
    <xf numFmtId="0" fontId="9" fillId="0" borderId="145" xfId="0" applyFont="1" applyBorder="1" applyAlignment="1">
      <alignment horizontal="left" wrapText="1"/>
    </xf>
    <xf numFmtId="0" fontId="9" fillId="0" borderId="151" xfId="0" applyFont="1" applyBorder="1" applyAlignment="1">
      <alignment horizontal="left" vertical="center" wrapText="1"/>
    </xf>
    <xf numFmtId="0" fontId="9" fillId="0" borderId="27" xfId="0" applyFont="1" applyBorder="1" applyAlignment="1">
      <alignment horizontal="left" vertical="center" wrapText="1"/>
    </xf>
    <xf numFmtId="0" fontId="9" fillId="0" borderId="130" xfId="0" applyFont="1" applyBorder="1" applyAlignment="1">
      <alignment horizontal="left" vertical="center" wrapText="1"/>
    </xf>
    <xf numFmtId="164" fontId="48" fillId="0" borderId="213" xfId="0" applyNumberFormat="1" applyFont="1" applyFill="1" applyBorder="1" applyAlignment="1">
      <alignment horizontal="center" vertical="center" wrapText="1"/>
    </xf>
    <xf numFmtId="164" fontId="48" fillId="0" borderId="280" xfId="0" applyNumberFormat="1" applyFont="1" applyFill="1" applyBorder="1" applyAlignment="1">
      <alignment horizontal="center" vertical="center"/>
    </xf>
    <xf numFmtId="164" fontId="48" fillId="0" borderId="235" xfId="0" applyNumberFormat="1" applyFont="1" applyFill="1" applyBorder="1" applyAlignment="1">
      <alignment horizontal="center" vertical="center"/>
    </xf>
    <xf numFmtId="164" fontId="49" fillId="0" borderId="331" xfId="0" applyNumberFormat="1" applyFont="1" applyFill="1" applyBorder="1" applyAlignment="1">
      <alignment horizontal="left" wrapText="1"/>
    </xf>
    <xf numFmtId="164" fontId="49" fillId="0" borderId="332" xfId="0" applyNumberFormat="1" applyFont="1" applyFill="1" applyBorder="1" applyAlignment="1">
      <alignment horizontal="left"/>
    </xf>
    <xf numFmtId="164" fontId="49" fillId="0" borderId="333" xfId="0" applyNumberFormat="1" applyFont="1" applyFill="1" applyBorder="1" applyAlignment="1">
      <alignment horizontal="left"/>
    </xf>
    <xf numFmtId="164" fontId="49" fillId="0" borderId="175" xfId="0" applyNumberFormat="1" applyFont="1" applyFill="1" applyBorder="1" applyAlignment="1">
      <alignment horizontal="left"/>
    </xf>
    <xf numFmtId="164" fontId="49" fillId="0" borderId="0" xfId="0" applyNumberFormat="1" applyFont="1" applyFill="1" applyBorder="1" applyAlignment="1">
      <alignment horizontal="left"/>
    </xf>
    <xf numFmtId="164" fontId="49" fillId="0" borderId="0" xfId="0" applyNumberFormat="1" applyFont="1" applyFill="1" applyBorder="1" applyAlignment="1">
      <alignment horizontal="left"/>
    </xf>
    <xf numFmtId="164" fontId="49" fillId="0" borderId="334" xfId="0" applyNumberFormat="1" applyFont="1" applyFill="1" applyBorder="1" applyAlignment="1">
      <alignment horizontal="left"/>
    </xf>
    <xf numFmtId="164" fontId="49" fillId="0" borderId="216" xfId="0" applyNumberFormat="1" applyFont="1" applyFill="1" applyBorder="1" applyAlignment="1">
      <alignment horizontal="left"/>
    </xf>
    <xf numFmtId="164" fontId="49" fillId="0" borderId="253" xfId="0" applyNumberFormat="1" applyFont="1" applyFill="1" applyBorder="1" applyAlignment="1">
      <alignment horizontal="left"/>
    </xf>
    <xf numFmtId="0" fontId="16" fillId="19" borderId="335" xfId="0" applyFont="1" applyFill="1" applyBorder="1" applyAlignment="1">
      <alignment horizontal="left"/>
    </xf>
    <xf numFmtId="0" fontId="16" fillId="19" borderId="181" xfId="0" applyFont="1" applyFill="1" applyBorder="1" applyAlignment="1">
      <alignment horizontal="left"/>
    </xf>
    <xf numFmtId="0" fontId="0" fillId="0" borderId="0" xfId="0" applyFont="1" applyAlignment="1">
      <alignment horizontal="left"/>
    </xf>
    <xf numFmtId="0" fontId="2" fillId="0" borderId="0" xfId="0" applyFont="1" applyAlignment="1">
      <alignment horizontal="left"/>
    </xf>
    <xf numFmtId="164" fontId="8" fillId="19" borderId="285" xfId="0" applyNumberFormat="1" applyFont="1" applyFill="1" applyBorder="1" applyAlignment="1">
      <alignment horizontal="center" vertical="center" wrapText="1"/>
    </xf>
    <xf numFmtId="164" fontId="8" fillId="19" borderId="197" xfId="0" applyNumberFormat="1" applyFont="1" applyFill="1" applyBorder="1" applyAlignment="1">
      <alignment horizontal="center" vertical="center" wrapText="1"/>
    </xf>
    <xf numFmtId="164" fontId="8" fillId="19" borderId="308" xfId="0" applyNumberFormat="1" applyFont="1" applyFill="1" applyBorder="1" applyAlignment="1">
      <alignment horizontal="center" vertical="center" wrapText="1"/>
    </xf>
    <xf numFmtId="164" fontId="0" fillId="0" borderId="54" xfId="0" applyNumberFormat="1" applyFill="1" applyBorder="1" applyAlignment="1">
      <alignment horizontal="center"/>
    </xf>
    <xf numFmtId="164" fontId="0" fillId="0" borderId="48" xfId="0" applyNumberFormat="1" applyFill="1" applyBorder="1" applyAlignment="1">
      <alignment horizontal="center"/>
    </xf>
    <xf numFmtId="164" fontId="0" fillId="0" borderId="47" xfId="0" applyNumberFormat="1" applyFill="1" applyBorder="1" applyAlignment="1">
      <alignment horizontal="center"/>
    </xf>
    <xf numFmtId="164" fontId="0" fillId="0" borderId="285" xfId="0" applyNumberFormat="1" applyFill="1" applyBorder="1" applyAlignment="1">
      <alignment horizontal="left"/>
    </xf>
    <xf numFmtId="164" fontId="0" fillId="0" borderId="197" xfId="0" applyNumberFormat="1" applyFill="1" applyBorder="1" applyAlignment="1">
      <alignment horizontal="left"/>
    </xf>
    <xf numFmtId="164" fontId="0" fillId="0" borderId="219" xfId="0" applyNumberFormat="1" applyFill="1" applyBorder="1" applyAlignment="1">
      <alignment horizontal="left"/>
    </xf>
    <xf numFmtId="0" fontId="4" fillId="4" borderId="95" xfId="0" applyFont="1" applyFill="1" applyBorder="1" applyAlignment="1">
      <alignment horizontal="center" vertical="center"/>
    </xf>
    <xf numFmtId="0" fontId="4" fillId="4" borderId="314" xfId="0" applyFont="1" applyFill="1" applyBorder="1" applyAlignment="1">
      <alignment horizontal="center" vertical="center"/>
    </xf>
    <xf numFmtId="0" fontId="8" fillId="4" borderId="326" xfId="0" applyFont="1" applyFill="1" applyBorder="1" applyAlignment="1">
      <alignment horizontal="center" vertical="center" wrapText="1"/>
    </xf>
    <xf numFmtId="0" fontId="8" fillId="4" borderId="112" xfId="0" applyFont="1" applyFill="1" applyBorder="1" applyAlignment="1">
      <alignment horizontal="center" vertical="center"/>
    </xf>
    <xf numFmtId="165" fontId="0" fillId="0" borderId="136" xfId="0" applyNumberFormat="1" applyFill="1" applyBorder="1" applyAlignment="1">
      <alignment horizontal="center" wrapText="1"/>
    </xf>
    <xf numFmtId="165" fontId="0" fillId="0" borderId="121" xfId="0" applyNumberFormat="1" applyFill="1" applyBorder="1" applyAlignment="1">
      <alignment horizontal="center" wrapText="1"/>
    </xf>
    <xf numFmtId="165" fontId="0" fillId="0" borderId="120" xfId="0" applyNumberFormat="1" applyFill="1" applyBorder="1" applyAlignment="1">
      <alignment horizontal="center" wrapText="1"/>
    </xf>
    <xf numFmtId="164" fontId="2" fillId="0" borderId="327" xfId="0" applyNumberFormat="1" applyFont="1" applyFill="1" applyBorder="1" applyAlignment="1">
      <alignment horizontal="center"/>
    </xf>
    <xf numFmtId="164" fontId="2" fillId="0" borderId="110" xfId="0" applyNumberFormat="1" applyFont="1" applyFill="1" applyBorder="1" applyAlignment="1">
      <alignment horizontal="center"/>
    </xf>
    <xf numFmtId="0" fontId="2" fillId="0" borderId="327" xfId="0" applyFont="1" applyFill="1" applyBorder="1" applyAlignment="1">
      <alignment horizontal="center"/>
    </xf>
    <xf numFmtId="0" fontId="2" fillId="0" borderId="110" xfId="0" applyFont="1" applyFill="1" applyBorder="1" applyAlignment="1">
      <alignment horizontal="center"/>
    </xf>
    <xf numFmtId="164" fontId="2" fillId="19" borderId="54" xfId="0" applyNumberFormat="1" applyFont="1" applyFill="1" applyBorder="1" applyAlignment="1">
      <alignment horizontal="left"/>
    </xf>
    <xf numFmtId="164" fontId="2" fillId="19" borderId="48" xfId="0" applyNumberFormat="1" applyFont="1" applyFill="1" applyBorder="1" applyAlignment="1">
      <alignment horizontal="left"/>
    </xf>
    <xf numFmtId="164" fontId="12" fillId="0" borderId="285" xfId="0" applyNumberFormat="1" applyFont="1" applyFill="1" applyBorder="1" applyAlignment="1">
      <alignment horizontal="center" vertical="center" wrapText="1"/>
    </xf>
    <xf numFmtId="164" fontId="12" fillId="0" borderId="197" xfId="0" applyNumberFormat="1" applyFont="1" applyFill="1" applyBorder="1" applyAlignment="1">
      <alignment horizontal="center" vertical="center" wrapText="1"/>
    </xf>
    <xf numFmtId="164" fontId="12" fillId="0" borderId="308" xfId="0" applyNumberFormat="1" applyFont="1" applyFill="1" applyBorder="1" applyAlignment="1">
      <alignment horizontal="center" vertical="center" wrapText="1"/>
    </xf>
    <xf numFmtId="164" fontId="49" fillId="0" borderId="285" xfId="0" applyNumberFormat="1" applyFont="1" applyFill="1" applyBorder="1" applyAlignment="1">
      <alignment horizontal="left"/>
    </xf>
    <xf numFmtId="164" fontId="49" fillId="0" borderId="197" xfId="0" applyNumberFormat="1" applyFont="1" applyFill="1" applyBorder="1" applyAlignment="1">
      <alignment horizontal="left"/>
    </xf>
    <xf numFmtId="164" fontId="49" fillId="0" borderId="308" xfId="0" applyNumberFormat="1" applyFont="1" applyFill="1" applyBorder="1" applyAlignment="1">
      <alignment horizontal="left"/>
    </xf>
    <xf numFmtId="164" fontId="2" fillId="0" borderId="102" xfId="0" applyNumberFormat="1" applyFont="1" applyFill="1" applyBorder="1" applyAlignment="1">
      <alignment horizontal="center"/>
    </xf>
    <xf numFmtId="164" fontId="2" fillId="0" borderId="80" xfId="0" applyNumberFormat="1" applyFont="1" applyFill="1" applyBorder="1" applyAlignment="1">
      <alignment horizontal="center"/>
    </xf>
    <xf numFmtId="164" fontId="2" fillId="0" borderId="81" xfId="0" applyNumberFormat="1" applyFont="1" applyFill="1" applyBorder="1" applyAlignment="1">
      <alignment horizontal="center"/>
    </xf>
    <xf numFmtId="0" fontId="2" fillId="0" borderId="145" xfId="0" applyFont="1" applyFill="1" applyBorder="1" applyAlignment="1">
      <alignment horizontal="center"/>
    </xf>
    <xf numFmtId="164" fontId="0" fillId="0" borderId="161" xfId="0" applyNumberFormat="1" applyFill="1" applyBorder="1" applyAlignment="1">
      <alignment horizontal="center"/>
    </xf>
    <xf numFmtId="164" fontId="0" fillId="0" borderId="19" xfId="0" applyNumberFormat="1" applyFill="1" applyBorder="1" applyAlignment="1">
      <alignment horizontal="center"/>
    </xf>
    <xf numFmtId="164" fontId="2" fillId="0" borderId="254" xfId="0" applyNumberFormat="1" applyFont="1" applyFill="1" applyBorder="1" applyAlignment="1">
      <alignment horizontal="center"/>
    </xf>
    <xf numFmtId="0" fontId="3" fillId="0" borderId="329" xfId="0" applyFont="1" applyFill="1" applyBorder="1" applyAlignment="1">
      <alignment horizontal="left"/>
    </xf>
    <xf numFmtId="0" fontId="3" fillId="0" borderId="146" xfId="0" applyFont="1" applyFill="1" applyBorder="1" applyAlignment="1">
      <alignment horizontal="left"/>
    </xf>
    <xf numFmtId="0" fontId="2" fillId="0" borderId="162" xfId="0" applyFont="1" applyFill="1" applyBorder="1" applyAlignment="1">
      <alignment horizontal="left" vertical="center"/>
    </xf>
    <xf numFmtId="0" fontId="2" fillId="0" borderId="17" xfId="0" applyFont="1" applyFill="1" applyBorder="1" applyAlignment="1">
      <alignment horizontal="left" vertical="center"/>
    </xf>
    <xf numFmtId="0" fontId="6" fillId="0" borderId="162" xfId="0" applyFont="1" applyFill="1" applyBorder="1" applyAlignment="1">
      <alignment horizontal="left"/>
    </xf>
    <xf numFmtId="0" fontId="6" fillId="0" borderId="17" xfId="0" applyFont="1" applyFill="1" applyBorder="1" applyAlignment="1">
      <alignment horizontal="left"/>
    </xf>
    <xf numFmtId="0" fontId="2" fillId="0" borderId="162" xfId="0" applyFont="1" applyFill="1" applyBorder="1" applyAlignment="1">
      <alignment horizontal="center"/>
    </xf>
    <xf numFmtId="0" fontId="2" fillId="0" borderId="25" xfId="0" applyFont="1" applyFill="1" applyBorder="1" applyAlignment="1">
      <alignment horizontal="center"/>
    </xf>
    <xf numFmtId="0" fontId="2" fillId="0" borderId="65" xfId="0" applyFont="1" applyFill="1" applyBorder="1" applyAlignment="1">
      <alignment horizontal="center"/>
    </xf>
    <xf numFmtId="0" fontId="8" fillId="0" borderId="112" xfId="0" applyFont="1" applyFill="1" applyBorder="1" applyAlignment="1">
      <alignment horizontal="center"/>
    </xf>
    <xf numFmtId="0" fontId="8" fillId="0" borderId="24" xfId="0" applyFont="1" applyFill="1" applyBorder="1" applyAlignment="1">
      <alignment horizontal="center"/>
    </xf>
    <xf numFmtId="164" fontId="0" fillId="0" borderId="84" xfId="0" applyNumberFormat="1" applyFill="1" applyBorder="1" applyAlignment="1">
      <alignment horizontal="center"/>
    </xf>
    <xf numFmtId="164" fontId="0" fillId="0" borderId="66" xfId="0" applyNumberFormat="1" applyFill="1" applyBorder="1" applyAlignment="1">
      <alignment horizontal="center"/>
    </xf>
    <xf numFmtId="164" fontId="0" fillId="0" borderId="70" xfId="0" applyNumberFormat="1" applyFill="1" applyBorder="1" applyAlignment="1">
      <alignment horizontal="center"/>
    </xf>
    <xf numFmtId="164" fontId="9" fillId="0" borderId="336" xfId="0" applyNumberFormat="1" applyFont="1" applyFill="1" applyBorder="1" applyAlignment="1">
      <alignment horizontal="left" wrapText="1"/>
    </xf>
    <xf numFmtId="164" fontId="9" fillId="0" borderId="299" xfId="0" applyNumberFormat="1" applyFont="1" applyFill="1" applyBorder="1" applyAlignment="1">
      <alignment horizontal="left"/>
    </xf>
    <xf numFmtId="164" fontId="9" fillId="0" borderId="226" xfId="0" applyNumberFormat="1" applyFont="1" applyFill="1" applyBorder="1" applyAlignment="1">
      <alignment horizontal="left"/>
    </xf>
    <xf numFmtId="0" fontId="16" fillId="0" borderId="330" xfId="0" applyFont="1" applyFill="1" applyBorder="1" applyAlignment="1">
      <alignment horizontal="left"/>
    </xf>
    <xf numFmtId="0" fontId="16" fillId="0" borderId="153" xfId="0" applyFont="1" applyFill="1" applyBorder="1" applyAlignment="1">
      <alignment horizontal="left"/>
    </xf>
    <xf numFmtId="0" fontId="16" fillId="0" borderId="328" xfId="0" applyFont="1" applyFill="1" applyBorder="1" applyAlignment="1">
      <alignment horizontal="left"/>
    </xf>
    <xf numFmtId="0" fontId="16" fillId="0" borderId="128" xfId="0" applyFont="1" applyFill="1" applyBorder="1" applyAlignment="1">
      <alignment horizontal="left"/>
    </xf>
    <xf numFmtId="0" fontId="15" fillId="0" borderId="330" xfId="0" applyFont="1" applyBorder="1" applyAlignment="1">
      <alignment horizontal="left"/>
    </xf>
    <xf numFmtId="0" fontId="15" fillId="0" borderId="153" xfId="0" applyFont="1" applyBorder="1" applyAlignment="1">
      <alignment horizontal="left"/>
    </xf>
    <xf numFmtId="0" fontId="15" fillId="0" borderId="172" xfId="0" applyFont="1" applyBorder="1" applyAlignment="1">
      <alignment horizontal="left"/>
    </xf>
    <xf numFmtId="164" fontId="0" fillId="0" borderId="21" xfId="0" applyNumberFormat="1" applyFill="1" applyBorder="1" applyAlignment="1">
      <alignment horizontal="center"/>
    </xf>
    <xf numFmtId="164" fontId="0" fillId="0" borderId="26" xfId="0" applyNumberFormat="1" applyFill="1" applyBorder="1" applyAlignment="1">
      <alignment horizontal="center"/>
    </xf>
    <xf numFmtId="0" fontId="2" fillId="0" borderId="337" xfId="0" applyFont="1" applyFill="1" applyBorder="1" applyAlignment="1">
      <alignment horizontal="center"/>
    </xf>
    <xf numFmtId="0" fontId="2" fillId="0" borderId="256" xfId="0" applyFont="1" applyFill="1" applyBorder="1" applyAlignment="1">
      <alignment horizontal="center"/>
    </xf>
    <xf numFmtId="164" fontId="2" fillId="19" borderId="331" xfId="0" applyNumberFormat="1" applyFont="1" applyFill="1" applyBorder="1" applyAlignment="1">
      <alignment horizontal="left" wrapText="1"/>
    </xf>
    <xf numFmtId="164" fontId="2" fillId="19" borderId="332" xfId="0" applyNumberFormat="1" applyFont="1" applyFill="1" applyBorder="1" applyAlignment="1">
      <alignment horizontal="left" wrapText="1"/>
    </xf>
    <xf numFmtId="164" fontId="2" fillId="19" borderId="333" xfId="0" applyNumberFormat="1" applyFont="1" applyFill="1" applyBorder="1" applyAlignment="1">
      <alignment horizontal="left" wrapText="1"/>
    </xf>
    <xf numFmtId="164" fontId="2" fillId="19" borderId="334" xfId="0" applyNumberFormat="1" applyFont="1" applyFill="1" applyBorder="1" applyAlignment="1">
      <alignment horizontal="left" wrapText="1"/>
    </xf>
    <xf numFmtId="164" fontId="2" fillId="19" borderId="216" xfId="0" applyNumberFormat="1" applyFont="1" applyFill="1" applyBorder="1" applyAlignment="1">
      <alignment horizontal="left" wrapText="1"/>
    </xf>
    <xf numFmtId="164" fontId="2" fillId="19" borderId="253" xfId="0" applyNumberFormat="1" applyFont="1" applyFill="1" applyBorder="1" applyAlignment="1">
      <alignment horizontal="left" wrapText="1"/>
    </xf>
    <xf numFmtId="0" fontId="6" fillId="17" borderId="182" xfId="0" applyFont="1" applyFill="1" applyBorder="1" applyAlignment="1">
      <alignment horizontal="left" wrapText="1"/>
    </xf>
    <xf numFmtId="0" fontId="6" fillId="17" borderId="178" xfId="0" applyFont="1" applyFill="1" applyBorder="1" applyAlignment="1">
      <alignment horizontal="left" wrapText="1"/>
    </xf>
    <xf numFmtId="165" fontId="12" fillId="19" borderId="338" xfId="0" applyNumberFormat="1" applyFont="1" applyFill="1" applyBorder="1" applyAlignment="1">
      <alignment horizontal="left" vertical="center" wrapText="1"/>
    </xf>
    <xf numFmtId="165" fontId="12" fillId="19" borderId="261" xfId="0" applyNumberFormat="1" applyFont="1" applyFill="1" applyBorder="1" applyAlignment="1">
      <alignment horizontal="left" vertical="center" wrapText="1"/>
    </xf>
    <xf numFmtId="165" fontId="12" fillId="19" borderId="339" xfId="0" applyNumberFormat="1" applyFont="1" applyFill="1" applyBorder="1" applyAlignment="1">
      <alignment horizontal="left" vertical="center" wrapText="1"/>
    </xf>
    <xf numFmtId="165" fontId="12" fillId="19" borderId="334" xfId="0" applyNumberFormat="1" applyFont="1" applyFill="1" applyBorder="1" applyAlignment="1">
      <alignment horizontal="left" vertical="center" wrapText="1"/>
    </xf>
    <xf numFmtId="165" fontId="12" fillId="19" borderId="216" xfId="0" applyNumberFormat="1" applyFont="1" applyFill="1" applyBorder="1" applyAlignment="1">
      <alignment horizontal="left" vertical="center" wrapText="1"/>
    </xf>
    <xf numFmtId="165" fontId="12" fillId="19" borderId="220" xfId="0" applyNumberFormat="1" applyFont="1" applyFill="1" applyBorder="1" applyAlignment="1">
      <alignment horizontal="left" vertical="center" wrapText="1"/>
    </xf>
    <xf numFmtId="0" fontId="12" fillId="19" borderId="84" xfId="0" applyFont="1" applyFill="1" applyBorder="1" applyAlignment="1">
      <alignment horizontal="left" vertical="center" wrapText="1"/>
    </xf>
    <xf numFmtId="0" fontId="12" fillId="19" borderId="66" xfId="0" applyFont="1" applyFill="1" applyBorder="1" applyAlignment="1">
      <alignment horizontal="left" vertical="center"/>
    </xf>
    <xf numFmtId="0" fontId="12" fillId="19" borderId="70" xfId="0" applyFont="1" applyFill="1" applyBorder="1" applyAlignment="1">
      <alignment horizontal="left" vertical="center"/>
    </xf>
    <xf numFmtId="165" fontId="0" fillId="0" borderId="136" xfId="0" applyNumberFormat="1" applyFill="1" applyBorder="1" applyAlignment="1">
      <alignment horizontal="left"/>
    </xf>
    <xf numFmtId="165" fontId="0" fillId="0" borderId="121" xfId="0" applyNumberFormat="1" applyFill="1" applyBorder="1" applyAlignment="1">
      <alignment horizontal="left"/>
    </xf>
    <xf numFmtId="165" fontId="0" fillId="0" borderId="120" xfId="0" applyNumberFormat="1" applyFill="1" applyBorder="1" applyAlignment="1">
      <alignment horizontal="left"/>
    </xf>
    <xf numFmtId="164" fontId="0" fillId="0" borderId="22" xfId="0" applyNumberFormat="1" applyFill="1" applyBorder="1" applyAlignment="1">
      <alignment wrapText="1"/>
    </xf>
    <xf numFmtId="164" fontId="0" fillId="0" borderId="0" xfId="0" applyNumberFormat="1" applyFill="1" applyBorder="1" applyAlignment="1">
      <alignment/>
    </xf>
    <xf numFmtId="164" fontId="0" fillId="0" borderId="70" xfId="0" applyNumberFormat="1" applyFill="1" applyBorder="1" applyAlignment="1">
      <alignment/>
    </xf>
    <xf numFmtId="0" fontId="2" fillId="0" borderId="112" xfId="0" applyFont="1" applyFill="1" applyBorder="1" applyAlignment="1">
      <alignment horizontal="center"/>
    </xf>
    <xf numFmtId="0" fontId="2" fillId="0" borderId="24" xfId="0" applyFont="1" applyFill="1" applyBorder="1" applyAlignment="1">
      <alignment horizontal="center"/>
    </xf>
    <xf numFmtId="165" fontId="12" fillId="19" borderId="331" xfId="0" applyNumberFormat="1" applyFont="1" applyFill="1" applyBorder="1" applyAlignment="1">
      <alignment horizontal="left" wrapText="1"/>
    </xf>
    <xf numFmtId="165" fontId="12" fillId="19" borderId="332" xfId="0" applyNumberFormat="1" applyFont="1" applyFill="1" applyBorder="1" applyAlignment="1">
      <alignment horizontal="left" wrapText="1"/>
    </xf>
    <xf numFmtId="165" fontId="12" fillId="19" borderId="340" xfId="0" applyNumberFormat="1" applyFont="1" applyFill="1" applyBorder="1" applyAlignment="1">
      <alignment horizontal="left" wrapText="1"/>
    </xf>
    <xf numFmtId="164" fontId="0" fillId="0" borderId="293" xfId="0" applyNumberFormat="1" applyFill="1" applyBorder="1" applyAlignment="1">
      <alignment horizontal="center"/>
    </xf>
    <xf numFmtId="164" fontId="0" fillId="0" borderId="189" xfId="0" applyNumberFormat="1" applyFill="1" applyBorder="1" applyAlignment="1">
      <alignment horizontal="center"/>
    </xf>
    <xf numFmtId="164" fontId="0" fillId="0" borderId="215" xfId="0" applyNumberFormat="1" applyFill="1" applyBorder="1" applyAlignment="1">
      <alignment horizontal="center"/>
    </xf>
    <xf numFmtId="164" fontId="0" fillId="0" borderId="54" xfId="0" applyNumberFormat="1" applyFill="1" applyBorder="1" applyAlignment="1">
      <alignment horizontal="left" vertical="center"/>
    </xf>
    <xf numFmtId="164" fontId="0" fillId="0" borderId="48" xfId="0" applyNumberFormat="1" applyFill="1" applyBorder="1" applyAlignment="1">
      <alignment horizontal="left" vertical="center"/>
    </xf>
    <xf numFmtId="164" fontId="0" fillId="0" borderId="47" xfId="0" applyNumberFormat="1" applyFill="1" applyBorder="1" applyAlignment="1">
      <alignment horizontal="left" vertical="center"/>
    </xf>
    <xf numFmtId="0" fontId="2" fillId="4" borderId="341" xfId="0" applyFont="1" applyFill="1" applyBorder="1" applyAlignment="1">
      <alignment horizontal="left" vertical="center"/>
    </xf>
    <xf numFmtId="0" fontId="2" fillId="4" borderId="342" xfId="0" applyFont="1" applyFill="1" applyBorder="1" applyAlignment="1">
      <alignment horizontal="left" vertical="center"/>
    </xf>
    <xf numFmtId="0" fontId="2" fillId="4" borderId="29" xfId="0" applyFont="1" applyFill="1" applyBorder="1" applyAlignment="1">
      <alignment horizontal="left" vertical="center"/>
    </xf>
    <xf numFmtId="165" fontId="0" fillId="0" borderId="54" xfId="0" applyNumberFormat="1" applyFill="1" applyBorder="1" applyAlignment="1">
      <alignment horizontal="center" wrapText="1"/>
    </xf>
    <xf numFmtId="165" fontId="0" fillId="0" borderId="48" xfId="0" applyNumberFormat="1" applyFill="1" applyBorder="1" applyAlignment="1">
      <alignment horizontal="center" wrapText="1"/>
    </xf>
    <xf numFmtId="164" fontId="12" fillId="0" borderId="285" xfId="0" applyNumberFormat="1" applyFont="1" applyFill="1" applyBorder="1" applyAlignment="1">
      <alignment horizontal="left" vertical="center" wrapText="1"/>
    </xf>
    <xf numFmtId="164" fontId="12" fillId="0" borderId="197" xfId="0" applyNumberFormat="1" applyFont="1" applyFill="1" applyBorder="1" applyAlignment="1">
      <alignment horizontal="left" vertical="center" wrapText="1"/>
    </xf>
    <xf numFmtId="164" fontId="12" fillId="0" borderId="308" xfId="0" applyNumberFormat="1" applyFont="1" applyFill="1" applyBorder="1" applyAlignment="1">
      <alignment horizontal="left" vertical="center" wrapText="1"/>
    </xf>
    <xf numFmtId="165" fontId="12" fillId="0" borderId="331" xfId="0" applyNumberFormat="1" applyFont="1" applyFill="1" applyBorder="1" applyAlignment="1">
      <alignment horizontal="left" wrapText="1"/>
    </xf>
    <xf numFmtId="165" fontId="12" fillId="0" borderId="332" xfId="0" applyNumberFormat="1" applyFont="1" applyFill="1" applyBorder="1" applyAlignment="1">
      <alignment horizontal="left" wrapText="1"/>
    </xf>
    <xf numFmtId="165" fontId="12" fillId="0" borderId="340" xfId="0" applyNumberFormat="1" applyFont="1" applyFill="1" applyBorder="1" applyAlignment="1">
      <alignment horizontal="left" wrapText="1"/>
    </xf>
    <xf numFmtId="165" fontId="12" fillId="0" borderId="175" xfId="0" applyNumberFormat="1" applyFont="1" applyFill="1" applyBorder="1" applyAlignment="1">
      <alignment horizontal="left" wrapText="1"/>
    </xf>
    <xf numFmtId="165" fontId="12" fillId="0" borderId="0" xfId="0" applyNumberFormat="1" applyFont="1" applyFill="1" applyBorder="1" applyAlignment="1">
      <alignment horizontal="left" wrapText="1"/>
    </xf>
    <xf numFmtId="165" fontId="12" fillId="0" borderId="218" xfId="0" applyNumberFormat="1" applyFont="1" applyFill="1" applyBorder="1" applyAlignment="1">
      <alignment horizontal="left" wrapText="1"/>
    </xf>
    <xf numFmtId="164" fontId="12" fillId="0" borderId="336" xfId="0" applyNumberFormat="1" applyFont="1" applyFill="1" applyBorder="1" applyAlignment="1">
      <alignment horizontal="left" vertical="center" wrapText="1"/>
    </xf>
    <xf numFmtId="164" fontId="12" fillId="0" borderId="299" xfId="0" applyNumberFormat="1" applyFont="1" applyFill="1" applyBorder="1" applyAlignment="1">
      <alignment horizontal="left" vertical="center" wrapText="1"/>
    </xf>
    <xf numFmtId="164" fontId="12" fillId="0" borderId="226" xfId="0" applyNumberFormat="1" applyFont="1" applyFill="1" applyBorder="1" applyAlignment="1">
      <alignment horizontal="left" vertical="center" wrapText="1"/>
    </xf>
    <xf numFmtId="164" fontId="8" fillId="19" borderId="54" xfId="0" applyNumberFormat="1" applyFont="1" applyFill="1" applyBorder="1" applyAlignment="1">
      <alignment horizontal="center" vertical="center" wrapText="1"/>
    </xf>
    <xf numFmtId="164" fontId="8" fillId="19" borderId="48" xfId="0" applyNumberFormat="1" applyFont="1" applyFill="1" applyBorder="1" applyAlignment="1">
      <alignment horizontal="center" vertical="center" wrapText="1"/>
    </xf>
    <xf numFmtId="0" fontId="0" fillId="0" borderId="151" xfId="0" applyFill="1" applyBorder="1" applyAlignment="1">
      <alignment horizontal="center"/>
    </xf>
    <xf numFmtId="0" fontId="0" fillId="0" borderId="27" xfId="0" applyFill="1" applyBorder="1" applyAlignment="1">
      <alignment horizontal="center"/>
    </xf>
    <xf numFmtId="0" fontId="0" fillId="0" borderId="126" xfId="0" applyFill="1" applyBorder="1" applyAlignment="1">
      <alignment horizontal="center"/>
    </xf>
    <xf numFmtId="0" fontId="14" fillId="3" borderId="162" xfId="0" applyFont="1" applyFill="1" applyBorder="1" applyAlignment="1">
      <alignment horizontal="center"/>
    </xf>
    <xf numFmtId="0" fontId="14" fillId="3" borderId="17" xfId="0" applyFont="1" applyFill="1" applyBorder="1" applyAlignment="1">
      <alignment horizontal="center"/>
    </xf>
    <xf numFmtId="164" fontId="12" fillId="0" borderId="343" xfId="0" applyNumberFormat="1" applyFont="1" applyFill="1" applyBorder="1" applyAlignment="1">
      <alignment horizontal="left" vertical="center" wrapText="1"/>
    </xf>
    <xf numFmtId="164" fontId="12" fillId="0" borderId="247" xfId="0" applyNumberFormat="1" applyFont="1" applyFill="1" applyBorder="1" applyAlignment="1">
      <alignment horizontal="left" vertical="center" wrapText="1"/>
    </xf>
    <xf numFmtId="164" fontId="12" fillId="0" borderId="344" xfId="0" applyNumberFormat="1" applyFont="1" applyFill="1" applyBorder="1" applyAlignment="1">
      <alignment horizontal="left" vertical="center" wrapText="1"/>
    </xf>
    <xf numFmtId="165" fontId="12" fillId="0" borderId="285" xfId="0" applyNumberFormat="1" applyFont="1" applyFill="1" applyBorder="1" applyAlignment="1">
      <alignment wrapText="1"/>
    </xf>
    <xf numFmtId="165" fontId="12" fillId="0" borderId="197" xfId="0" applyNumberFormat="1" applyFont="1" applyFill="1" applyBorder="1" applyAlignment="1">
      <alignment wrapText="1"/>
    </xf>
    <xf numFmtId="165" fontId="12" fillId="0" borderId="308" xfId="0" applyNumberFormat="1" applyFont="1" applyFill="1" applyBorder="1" applyAlignment="1">
      <alignment wrapText="1"/>
    </xf>
    <xf numFmtId="164" fontId="2" fillId="0" borderId="141" xfId="0" applyNumberFormat="1" applyFont="1" applyFill="1" applyBorder="1" applyAlignment="1">
      <alignment horizontal="center"/>
    </xf>
    <xf numFmtId="165" fontId="12" fillId="0" borderId="343" xfId="0" applyNumberFormat="1" applyFont="1" applyFill="1" applyBorder="1" applyAlignment="1">
      <alignment horizontal="left" wrapText="1"/>
    </xf>
    <xf numFmtId="165" fontId="12" fillId="0" borderId="247" xfId="0" applyNumberFormat="1" applyFont="1" applyFill="1" applyBorder="1" applyAlignment="1">
      <alignment horizontal="left" wrapText="1"/>
    </xf>
    <xf numFmtId="165" fontId="12" fillId="0" borderId="345" xfId="0" applyNumberFormat="1" applyFont="1" applyFill="1" applyBorder="1" applyAlignment="1">
      <alignment horizontal="left" wrapText="1"/>
    </xf>
    <xf numFmtId="0" fontId="22" fillId="0" borderId="346" xfId="0" applyFont="1" applyFill="1" applyBorder="1" applyAlignment="1">
      <alignment horizontal="left"/>
    </xf>
    <xf numFmtId="0" fontId="22" fillId="0" borderId="206" xfId="0" applyFont="1" applyFill="1" applyBorder="1" applyAlignment="1">
      <alignment horizontal="left"/>
    </xf>
    <xf numFmtId="0" fontId="22" fillId="0" borderId="47" xfId="0" applyFont="1" applyFill="1" applyBorder="1" applyAlignment="1">
      <alignment horizontal="left"/>
    </xf>
    <xf numFmtId="164" fontId="22" fillId="0" borderId="343" xfId="0" applyNumberFormat="1" applyFont="1" applyFill="1" applyBorder="1" applyAlignment="1">
      <alignment horizontal="left"/>
    </xf>
    <xf numFmtId="164" fontId="22" fillId="0" borderId="247" xfId="0" applyNumberFormat="1" applyFont="1" applyFill="1" applyBorder="1" applyAlignment="1">
      <alignment horizontal="left"/>
    </xf>
    <xf numFmtId="164" fontId="22" fillId="0" borderId="347" xfId="0" applyNumberFormat="1" applyFont="1" applyFill="1" applyBorder="1" applyAlignment="1">
      <alignment horizontal="left"/>
    </xf>
    <xf numFmtId="165" fontId="12" fillId="0" borderId="338" xfId="0" applyNumberFormat="1" applyFont="1" applyFill="1" applyBorder="1" applyAlignment="1">
      <alignment wrapText="1"/>
    </xf>
    <xf numFmtId="165" fontId="12" fillId="0" borderId="261" xfId="0" applyNumberFormat="1" applyFont="1" applyFill="1" applyBorder="1" applyAlignment="1">
      <alignment wrapText="1"/>
    </xf>
    <xf numFmtId="165" fontId="12" fillId="0" borderId="339" xfId="0" applyNumberFormat="1" applyFont="1" applyFill="1" applyBorder="1" applyAlignment="1">
      <alignment wrapText="1"/>
    </xf>
    <xf numFmtId="165" fontId="12" fillId="0" borderId="334" xfId="0" applyNumberFormat="1" applyFont="1" applyFill="1" applyBorder="1" applyAlignment="1">
      <alignment wrapText="1"/>
    </xf>
    <xf numFmtId="165" fontId="12" fillId="0" borderId="216" xfId="0" applyNumberFormat="1" applyFont="1" applyFill="1" applyBorder="1" applyAlignment="1">
      <alignment wrapText="1"/>
    </xf>
    <xf numFmtId="165" fontId="12" fillId="0" borderId="220" xfId="0" applyNumberFormat="1" applyFont="1" applyFill="1" applyBorder="1" applyAlignment="1">
      <alignment wrapText="1"/>
    </xf>
    <xf numFmtId="164" fontId="12" fillId="0" borderId="54" xfId="0" applyNumberFormat="1" applyFont="1" applyFill="1" applyBorder="1" applyAlignment="1">
      <alignment wrapText="1"/>
    </xf>
    <xf numFmtId="164" fontId="12" fillId="0" borderId="48" xfId="0" applyNumberFormat="1" applyFont="1" applyFill="1" applyBorder="1" applyAlignment="1">
      <alignment wrapText="1"/>
    </xf>
    <xf numFmtId="164" fontId="22" fillId="0" borderId="285" xfId="0" applyNumberFormat="1" applyFont="1" applyFill="1" applyBorder="1" applyAlignment="1">
      <alignment horizontal="left"/>
    </xf>
    <xf numFmtId="164" fontId="22" fillId="0" borderId="197" xfId="0" applyNumberFormat="1" applyFont="1" applyFill="1" applyBorder="1" applyAlignment="1">
      <alignment horizontal="left"/>
    </xf>
    <xf numFmtId="164" fontId="22" fillId="0" borderId="219" xfId="0" applyNumberFormat="1" applyFont="1" applyFill="1" applyBorder="1" applyAlignment="1">
      <alignment horizontal="left"/>
    </xf>
    <xf numFmtId="164" fontId="2" fillId="0" borderId="337" xfId="0" applyNumberFormat="1" applyFont="1" applyFill="1" applyBorder="1" applyAlignment="1">
      <alignment horizontal="center"/>
    </xf>
    <xf numFmtId="164" fontId="2" fillId="0" borderId="256" xfId="0" applyNumberFormat="1" applyFont="1" applyFill="1" applyBorder="1" applyAlignment="1">
      <alignment horizontal="center"/>
    </xf>
    <xf numFmtId="164" fontId="0" fillId="0" borderId="285" xfId="0" applyNumberFormat="1" applyFill="1" applyBorder="1" applyAlignment="1">
      <alignment horizontal="left" wrapText="1"/>
    </xf>
    <xf numFmtId="0" fontId="9" fillId="0" borderId="348" xfId="0" applyFont="1" applyBorder="1" applyAlignment="1">
      <alignment horizontal="left" wrapText="1"/>
    </xf>
    <xf numFmtId="0" fontId="9" fillId="0" borderId="349" xfId="0" applyFont="1" applyBorder="1" applyAlignment="1">
      <alignment horizontal="left" wrapText="1"/>
    </xf>
    <xf numFmtId="0" fontId="9" fillId="0" borderId="350" xfId="0" applyFont="1" applyBorder="1" applyAlignment="1">
      <alignment horizontal="left" wrapText="1"/>
    </xf>
    <xf numFmtId="0" fontId="9" fillId="0" borderId="32" xfId="0" applyFont="1" applyBorder="1" applyAlignment="1">
      <alignment horizontal="left" wrapText="1"/>
    </xf>
    <xf numFmtId="0" fontId="9" fillId="0" borderId="114" xfId="0" applyFont="1" applyBorder="1" applyAlignment="1">
      <alignment horizontal="left" wrapText="1"/>
    </xf>
    <xf numFmtId="0" fontId="9" fillId="0" borderId="173" xfId="0" applyFont="1" applyBorder="1" applyAlignment="1">
      <alignment horizontal="left" wrapText="1"/>
    </xf>
    <xf numFmtId="164" fontId="0" fillId="0" borderId="343" xfId="0" applyNumberFormat="1" applyFill="1" applyBorder="1" applyAlignment="1">
      <alignment horizontal="left" wrapText="1"/>
    </xf>
    <xf numFmtId="164" fontId="0" fillId="0" borderId="247" xfId="0" applyNumberFormat="1" applyFill="1" applyBorder="1" applyAlignment="1">
      <alignment horizontal="left"/>
    </xf>
    <xf numFmtId="164" fontId="0" fillId="0" borderId="347" xfId="0" applyNumberFormat="1" applyFill="1" applyBorder="1" applyAlignment="1">
      <alignment horizontal="left"/>
    </xf>
    <xf numFmtId="164" fontId="2" fillId="0" borderId="112" xfId="0" applyNumberFormat="1" applyFont="1" applyFill="1" applyBorder="1" applyAlignment="1">
      <alignment horizontal="center"/>
    </xf>
    <xf numFmtId="164" fontId="2" fillId="0" borderId="40" xfId="0" applyNumberFormat="1" applyFont="1" applyFill="1" applyBorder="1" applyAlignment="1">
      <alignment horizontal="center"/>
    </xf>
    <xf numFmtId="164" fontId="2" fillId="0" borderId="24" xfId="0" applyNumberFormat="1" applyFont="1" applyFill="1" applyBorder="1" applyAlignment="1">
      <alignment horizontal="center"/>
    </xf>
    <xf numFmtId="164" fontId="19" fillId="4" borderId="342" xfId="0" applyNumberFormat="1" applyFont="1" applyFill="1" applyBorder="1" applyAlignment="1">
      <alignment horizontal="center" vertical="center"/>
    </xf>
    <xf numFmtId="0" fontId="2" fillId="4" borderId="351" xfId="0" applyNumberFormat="1" applyFont="1" applyFill="1" applyBorder="1" applyAlignment="1">
      <alignment horizontal="center" vertical="center"/>
    </xf>
    <xf numFmtId="0" fontId="2" fillId="4" borderId="352" xfId="0" applyNumberFormat="1" applyFont="1" applyFill="1" applyBorder="1" applyAlignment="1">
      <alignment horizontal="center" vertical="center"/>
    </xf>
    <xf numFmtId="0" fontId="2" fillId="4" borderId="312" xfId="0" applyNumberFormat="1" applyFont="1" applyFill="1" applyBorder="1" applyAlignment="1">
      <alignment horizontal="center" vertical="center"/>
    </xf>
    <xf numFmtId="165" fontId="22" fillId="3" borderId="353" xfId="0" applyNumberFormat="1" applyFont="1" applyFill="1" applyBorder="1" applyAlignment="1">
      <alignment horizontal="center"/>
    </xf>
    <xf numFmtId="0" fontId="2" fillId="4" borderId="109" xfId="0" applyFont="1" applyFill="1" applyBorder="1" applyAlignment="1">
      <alignment horizontal="left" vertical="center"/>
    </xf>
    <xf numFmtId="0" fontId="2" fillId="4" borderId="71" xfId="0" applyFont="1" applyFill="1" applyBorder="1" applyAlignment="1">
      <alignment horizontal="left" vertical="center"/>
    </xf>
    <xf numFmtId="0" fontId="2" fillId="4" borderId="75" xfId="0" applyFont="1" applyFill="1" applyBorder="1" applyAlignment="1">
      <alignment horizontal="left" vertical="center"/>
    </xf>
    <xf numFmtId="0" fontId="2" fillId="4" borderId="112" xfId="0" applyFont="1" applyFill="1" applyBorder="1" applyAlignment="1">
      <alignment horizontal="left" vertical="center"/>
    </xf>
    <xf numFmtId="0" fontId="2" fillId="4" borderId="40" xfId="0" applyFont="1" applyFill="1" applyBorder="1" applyAlignment="1">
      <alignment horizontal="left" vertical="center"/>
    </xf>
    <xf numFmtId="0" fontId="2" fillId="4" borderId="23" xfId="0" applyFont="1" applyFill="1" applyBorder="1" applyAlignment="1">
      <alignment horizontal="left" vertical="center"/>
    </xf>
    <xf numFmtId="164" fontId="2" fillId="3" borderId="25" xfId="0" applyNumberFormat="1" applyFont="1" applyFill="1" applyBorder="1" applyAlignment="1">
      <alignment horizontal="center"/>
    </xf>
    <xf numFmtId="164" fontId="2" fillId="3" borderId="14" xfId="0" applyNumberFormat="1" applyFont="1" applyFill="1" applyBorder="1" applyAlignment="1">
      <alignment horizontal="center"/>
    </xf>
    <xf numFmtId="164" fontId="12" fillId="0" borderId="54" xfId="0" applyNumberFormat="1" applyFont="1" applyFill="1" applyBorder="1" applyAlignment="1">
      <alignment horizontal="left" vertical="center" wrapText="1"/>
    </xf>
    <xf numFmtId="164" fontId="12" fillId="0" borderId="48" xfId="0" applyNumberFormat="1" applyFont="1" applyFill="1" applyBorder="1" applyAlignment="1">
      <alignment horizontal="left" vertical="center"/>
    </xf>
    <xf numFmtId="164" fontId="12" fillId="0" borderId="47" xfId="0" applyNumberFormat="1" applyFont="1" applyFill="1" applyBorder="1" applyAlignment="1">
      <alignment horizontal="left" vertical="center"/>
    </xf>
    <xf numFmtId="0" fontId="2" fillId="11" borderId="152" xfId="0" applyFont="1" applyFill="1" applyBorder="1" applyAlignment="1">
      <alignment horizontal="center"/>
    </xf>
    <xf numFmtId="0" fontId="2" fillId="11" borderId="126" xfId="0" applyFont="1" applyFill="1" applyBorder="1" applyAlignment="1">
      <alignment horizontal="center"/>
    </xf>
    <xf numFmtId="0" fontId="14" fillId="11" borderId="162" xfId="0" applyFont="1" applyFill="1" applyBorder="1" applyAlignment="1">
      <alignment horizontal="center"/>
    </xf>
    <xf numFmtId="0" fontId="14" fillId="11" borderId="17" xfId="0" applyFont="1" applyFill="1" applyBorder="1" applyAlignment="1">
      <alignment horizontal="center"/>
    </xf>
    <xf numFmtId="0" fontId="6" fillId="17" borderId="109" xfId="0" applyFont="1" applyFill="1" applyBorder="1" applyAlignment="1">
      <alignment horizontal="left"/>
    </xf>
    <xf numFmtId="0" fontId="6" fillId="17" borderId="71" xfId="0" applyFont="1" applyFill="1" applyBorder="1" applyAlignment="1">
      <alignment horizontal="left"/>
    </xf>
    <xf numFmtId="164" fontId="15" fillId="4" borderId="342" xfId="0" applyNumberFormat="1" applyFont="1" applyFill="1" applyBorder="1" applyAlignment="1">
      <alignment horizontal="center" vertical="center"/>
    </xf>
    <xf numFmtId="0" fontId="15" fillId="4" borderId="326" xfId="0" applyFont="1" applyFill="1" applyBorder="1" applyAlignment="1">
      <alignment horizontal="center" vertical="center" wrapText="1"/>
    </xf>
    <xf numFmtId="0" fontId="15" fillId="4" borderId="112" xfId="0" applyFont="1" applyFill="1" applyBorder="1" applyAlignment="1">
      <alignment horizontal="center" vertical="center"/>
    </xf>
    <xf numFmtId="0" fontId="16" fillId="11" borderId="172" xfId="0" applyFont="1" applyFill="1" applyBorder="1" applyAlignment="1">
      <alignment horizontal="left"/>
    </xf>
    <xf numFmtId="0" fontId="16" fillId="11" borderId="157" xfId="0" applyFont="1" applyFill="1" applyBorder="1" applyAlignment="1">
      <alignment horizontal="left"/>
    </xf>
    <xf numFmtId="0" fontId="3" fillId="11" borderId="156" xfId="0" applyFont="1" applyFill="1" applyBorder="1" applyAlignment="1">
      <alignment horizontal="left"/>
    </xf>
    <xf numFmtId="0" fontId="2" fillId="11" borderId="141" xfId="0" applyFont="1" applyFill="1" applyBorder="1" applyAlignment="1">
      <alignment horizontal="center"/>
    </xf>
    <xf numFmtId="0" fontId="9" fillId="0" borderId="330" xfId="0" applyFont="1" applyBorder="1" applyAlignment="1">
      <alignment horizontal="left" wrapText="1"/>
    </xf>
    <xf numFmtId="0" fontId="9" fillId="0" borderId="153" xfId="0" applyFont="1" applyBorder="1" applyAlignment="1">
      <alignment horizontal="left"/>
    </xf>
    <xf numFmtId="0" fontId="9" fillId="0" borderId="172" xfId="0" applyFont="1" applyBorder="1" applyAlignment="1">
      <alignment horizontal="left"/>
    </xf>
    <xf numFmtId="164" fontId="2" fillId="19" borderId="285" xfId="0" applyNumberFormat="1" applyFont="1" applyFill="1" applyBorder="1" applyAlignment="1">
      <alignment horizontal="center" vertical="center" wrapText="1"/>
    </xf>
    <xf numFmtId="164" fontId="2" fillId="19" borderId="197" xfId="0" applyNumberFormat="1" applyFont="1" applyFill="1" applyBorder="1" applyAlignment="1">
      <alignment horizontal="center" vertical="center" wrapText="1"/>
    </xf>
    <xf numFmtId="164" fontId="2" fillId="19" borderId="308" xfId="0" applyNumberFormat="1" applyFont="1" applyFill="1" applyBorder="1" applyAlignment="1">
      <alignment horizontal="center" vertical="center" wrapText="1"/>
    </xf>
    <xf numFmtId="164" fontId="8" fillId="19" borderId="285" xfId="0" applyNumberFormat="1" applyFont="1" applyFill="1" applyBorder="1" applyAlignment="1">
      <alignment horizontal="left" vertical="center" wrapText="1"/>
    </xf>
    <xf numFmtId="164" fontId="8" fillId="19" borderId="197" xfId="0" applyNumberFormat="1" applyFont="1" applyFill="1" applyBorder="1" applyAlignment="1">
      <alignment horizontal="left" vertical="center"/>
    </xf>
    <xf numFmtId="164" fontId="8" fillId="19" borderId="308" xfId="0" applyNumberFormat="1" applyFont="1" applyFill="1" applyBorder="1" applyAlignment="1">
      <alignment horizontal="left" vertical="center"/>
    </xf>
    <xf numFmtId="0" fontId="2" fillId="0" borderId="243" xfId="0" applyFont="1" applyFill="1" applyBorder="1" applyAlignment="1">
      <alignment horizontal="center"/>
    </xf>
    <xf numFmtId="164" fontId="0" fillId="0" borderId="54" xfId="0" applyNumberFormat="1" applyFill="1" applyBorder="1" applyAlignment="1">
      <alignment horizontal="center" vertical="center"/>
    </xf>
    <xf numFmtId="164" fontId="0" fillId="0" borderId="48" xfId="0" applyNumberFormat="1" applyFill="1" applyBorder="1" applyAlignment="1">
      <alignment horizontal="center" vertical="center"/>
    </xf>
    <xf numFmtId="164" fontId="0" fillId="0" borderId="47" xfId="0" applyNumberFormat="1" applyFill="1" applyBorder="1" applyAlignment="1">
      <alignment horizontal="center" vertical="center"/>
    </xf>
    <xf numFmtId="164" fontId="22" fillId="0" borderId="285" xfId="0" applyNumberFormat="1" applyFont="1" applyFill="1" applyBorder="1" applyAlignment="1">
      <alignment horizontal="center" vertical="center"/>
    </xf>
    <xf numFmtId="164" fontId="22" fillId="0" borderId="197" xfId="0" applyNumberFormat="1" applyFont="1" applyFill="1" applyBorder="1" applyAlignment="1">
      <alignment horizontal="center" vertical="center"/>
    </xf>
    <xf numFmtId="164" fontId="22" fillId="0" borderId="308" xfId="0" applyNumberFormat="1" applyFont="1" applyFill="1" applyBorder="1" applyAlignment="1">
      <alignment horizontal="center" vertical="center"/>
    </xf>
    <xf numFmtId="164" fontId="2" fillId="19" borderId="285" xfId="0" applyNumberFormat="1" applyFont="1" applyFill="1" applyBorder="1" applyAlignment="1">
      <alignment horizontal="left" vertical="center" wrapText="1"/>
    </xf>
    <xf numFmtId="164" fontId="2" fillId="19" borderId="197" xfId="0" applyNumberFormat="1" applyFont="1" applyFill="1" applyBorder="1" applyAlignment="1">
      <alignment horizontal="left" vertical="center"/>
    </xf>
    <xf numFmtId="164" fontId="2" fillId="19" borderId="308" xfId="0" applyNumberFormat="1" applyFont="1" applyFill="1" applyBorder="1" applyAlignment="1">
      <alignment horizontal="left" vertical="center"/>
    </xf>
    <xf numFmtId="164" fontId="22" fillId="0" borderId="334" xfId="0" applyNumberFormat="1" applyFont="1" applyFill="1" applyBorder="1" applyAlignment="1">
      <alignment horizontal="center" vertical="center"/>
    </xf>
    <xf numFmtId="164" fontId="22" fillId="0" borderId="216" xfId="0" applyNumberFormat="1" applyFont="1" applyFill="1" applyBorder="1" applyAlignment="1">
      <alignment horizontal="center" vertical="center"/>
    </xf>
    <xf numFmtId="164" fontId="22" fillId="0" borderId="253"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209" xfId="0" applyNumberFormat="1" applyFill="1" applyBorder="1" applyAlignment="1">
      <alignment horizontal="center" vertical="center"/>
    </xf>
    <xf numFmtId="165" fontId="0" fillId="0" borderId="115" xfId="0" applyNumberFormat="1" applyFill="1" applyBorder="1" applyAlignment="1">
      <alignment horizontal="center"/>
    </xf>
    <xf numFmtId="165" fontId="0" fillId="0" borderId="21" xfId="0" applyNumberFormat="1" applyFill="1" applyBorder="1" applyAlignment="1">
      <alignment horizontal="center"/>
    </xf>
    <xf numFmtId="165" fontId="0" fillId="0" borderId="121" xfId="0" applyNumberFormat="1" applyFill="1" applyBorder="1" applyAlignment="1">
      <alignment horizontal="center"/>
    </xf>
    <xf numFmtId="164" fontId="2" fillId="0" borderId="242" xfId="0" applyNumberFormat="1" applyFont="1" applyFill="1" applyBorder="1" applyAlignment="1">
      <alignment horizontal="center"/>
    </xf>
    <xf numFmtId="164" fontId="0" fillId="0" borderId="84" xfId="0" applyNumberFormat="1" applyFill="1" applyBorder="1" applyAlignment="1">
      <alignment horizontal="center" vertical="center"/>
    </xf>
    <xf numFmtId="164" fontId="0" fillId="0" borderId="66" xfId="0" applyNumberFormat="1" applyFill="1" applyBorder="1" applyAlignment="1">
      <alignment horizontal="center" vertical="center"/>
    </xf>
    <xf numFmtId="164" fontId="0" fillId="0" borderId="115" xfId="0" applyNumberFormat="1" applyFill="1" applyBorder="1" applyAlignment="1">
      <alignment horizontal="center" vertical="center"/>
    </xf>
    <xf numFmtId="164" fontId="0" fillId="0" borderId="21" xfId="0" applyNumberFormat="1" applyFill="1" applyBorder="1" applyAlignment="1">
      <alignment horizontal="center" vertical="center"/>
    </xf>
    <xf numFmtId="164" fontId="0" fillId="0" borderId="26" xfId="0" applyNumberFormat="1" applyFill="1" applyBorder="1" applyAlignment="1">
      <alignment horizontal="center" vertical="center"/>
    </xf>
    <xf numFmtId="164" fontId="0" fillId="0" borderId="333" xfId="0" applyNumberFormat="1" applyFill="1" applyBorder="1" applyAlignment="1">
      <alignment horizontal="center" vertical="center"/>
    </xf>
    <xf numFmtId="164" fontId="0" fillId="0" borderId="206" xfId="0" applyNumberFormat="1" applyFill="1" applyBorder="1" applyAlignment="1">
      <alignment horizontal="center" vertical="center"/>
    </xf>
    <xf numFmtId="164" fontId="0" fillId="0" borderId="18" xfId="0" applyNumberFormat="1" applyFill="1" applyBorder="1" applyAlignment="1">
      <alignment horizontal="center" vertical="center"/>
    </xf>
    <xf numFmtId="0" fontId="9" fillId="0" borderId="112" xfId="0" applyFont="1" applyBorder="1" applyAlignment="1">
      <alignment horizontal="left" wrapText="1"/>
    </xf>
    <xf numFmtId="0" fontId="9" fillId="0" borderId="40" xfId="0" applyFont="1" applyBorder="1" applyAlignment="1">
      <alignment horizontal="left" wrapText="1"/>
    </xf>
    <xf numFmtId="0" fontId="9" fillId="0" borderId="24" xfId="0" applyFont="1" applyBorder="1" applyAlignment="1">
      <alignment horizontal="left" wrapText="1"/>
    </xf>
    <xf numFmtId="0" fontId="6" fillId="17" borderId="257" xfId="0" applyFont="1" applyFill="1" applyBorder="1" applyAlignment="1">
      <alignment horizontal="left" wrapText="1"/>
    </xf>
    <xf numFmtId="0" fontId="6" fillId="17" borderId="108" xfId="0" applyFont="1" applyFill="1" applyBorder="1" applyAlignment="1">
      <alignment horizontal="left" wrapText="1"/>
    </xf>
    <xf numFmtId="0" fontId="2" fillId="0" borderId="40" xfId="0" applyFont="1" applyFill="1" applyBorder="1" applyAlignment="1">
      <alignment horizontal="center"/>
    </xf>
    <xf numFmtId="164" fontId="0" fillId="0" borderId="198" xfId="0" applyNumberFormat="1" applyFill="1" applyBorder="1" applyAlignment="1">
      <alignment horizontal="center" vertical="center"/>
    </xf>
    <xf numFmtId="164" fontId="0" fillId="0" borderId="182" xfId="0" applyNumberFormat="1" applyFill="1" applyBorder="1" applyAlignment="1">
      <alignment horizontal="center" vertical="center"/>
    </xf>
    <xf numFmtId="164" fontId="0" fillId="0" borderId="70" xfId="0" applyNumberFormat="1" applyFill="1" applyBorder="1" applyAlignment="1">
      <alignment horizontal="center" vertical="center"/>
    </xf>
    <xf numFmtId="164" fontId="2" fillId="0" borderId="144" xfId="0" applyNumberFormat="1" applyFont="1" applyFill="1" applyBorder="1" applyAlignment="1">
      <alignment horizontal="center"/>
    </xf>
    <xf numFmtId="165" fontId="48" fillId="0" borderId="285" xfId="0" applyNumberFormat="1" applyFont="1" applyFill="1" applyBorder="1" applyAlignment="1">
      <alignment horizontal="left" vertical="center" wrapText="1"/>
    </xf>
    <xf numFmtId="165" fontId="48" fillId="0" borderId="197" xfId="0" applyNumberFormat="1" applyFont="1" applyFill="1" applyBorder="1" applyAlignment="1">
      <alignment horizontal="left" vertical="center"/>
    </xf>
    <xf numFmtId="165" fontId="48" fillId="0" borderId="308" xfId="0" applyNumberFormat="1" applyFont="1" applyFill="1" applyBorder="1" applyAlignment="1">
      <alignment horizontal="left" vertical="center"/>
    </xf>
    <xf numFmtId="164" fontId="22" fillId="0" borderId="285" xfId="0" applyNumberFormat="1" applyFont="1" applyFill="1" applyBorder="1" applyAlignment="1">
      <alignment horizontal="left" vertical="center"/>
    </xf>
    <xf numFmtId="164" fontId="22" fillId="0" borderId="197" xfId="0" applyNumberFormat="1" applyFont="1" applyFill="1" applyBorder="1" applyAlignment="1">
      <alignment horizontal="left" vertical="center"/>
    </xf>
    <xf numFmtId="164" fontId="22" fillId="0" borderId="308" xfId="0" applyNumberFormat="1" applyFont="1" applyFill="1" applyBorder="1" applyAlignment="1">
      <alignment horizontal="left" vertical="center"/>
    </xf>
    <xf numFmtId="164" fontId="0" fillId="0" borderId="285" xfId="0" applyNumberFormat="1" applyFill="1" applyBorder="1" applyAlignment="1">
      <alignment horizontal="left" vertical="center"/>
    </xf>
    <xf numFmtId="164" fontId="0" fillId="0" borderId="197" xfId="0" applyNumberFormat="1" applyFill="1" applyBorder="1" applyAlignment="1">
      <alignment horizontal="left" vertical="center"/>
    </xf>
    <xf numFmtId="164" fontId="0" fillId="0" borderId="308" xfId="0" applyNumberFormat="1" applyFill="1" applyBorder="1" applyAlignment="1">
      <alignment horizontal="left" vertical="center"/>
    </xf>
    <xf numFmtId="165" fontId="48" fillId="0" borderId="197" xfId="0" applyNumberFormat="1" applyFont="1" applyFill="1" applyBorder="1" applyAlignment="1">
      <alignment horizontal="left" vertical="center" wrapText="1"/>
    </xf>
    <xf numFmtId="165" fontId="48" fillId="0" borderId="308" xfId="0" applyNumberFormat="1" applyFont="1" applyFill="1" applyBorder="1" applyAlignment="1">
      <alignment horizontal="left" vertical="center" wrapText="1"/>
    </xf>
    <xf numFmtId="0" fontId="15" fillId="0" borderId="330" xfId="0" applyFont="1" applyBorder="1" applyAlignment="1">
      <alignment horizontal="left" wrapText="1"/>
    </xf>
    <xf numFmtId="164" fontId="0" fillId="0" borderId="84" xfId="0" applyNumberFormat="1" applyFill="1" applyBorder="1" applyAlignment="1">
      <alignment horizontal="left" vertical="center"/>
    </xf>
    <xf numFmtId="164" fontId="0" fillId="0" borderId="66" xfId="0" applyNumberFormat="1" applyFill="1" applyBorder="1" applyAlignment="1">
      <alignment horizontal="left" vertical="center"/>
    </xf>
    <xf numFmtId="165" fontId="15" fillId="19" borderId="336" xfId="0" applyNumberFormat="1" applyFont="1" applyFill="1" applyBorder="1" applyAlignment="1">
      <alignment horizontal="left" vertical="center" wrapText="1"/>
    </xf>
    <xf numFmtId="165" fontId="15" fillId="19" borderId="299" xfId="0" applyNumberFormat="1" applyFont="1" applyFill="1" applyBorder="1" applyAlignment="1">
      <alignment horizontal="left" vertical="center"/>
    </xf>
    <xf numFmtId="165" fontId="15" fillId="19" borderId="226" xfId="0" applyNumberFormat="1" applyFont="1" applyFill="1" applyBorder="1" applyAlignment="1">
      <alignment horizontal="left" vertical="center"/>
    </xf>
    <xf numFmtId="165" fontId="15" fillId="19" borderId="285" xfId="0" applyNumberFormat="1" applyFont="1" applyFill="1" applyBorder="1" applyAlignment="1">
      <alignment horizontal="left" vertical="center" wrapText="1"/>
    </xf>
    <xf numFmtId="165" fontId="15" fillId="19" borderId="197" xfId="0" applyNumberFormat="1" applyFont="1" applyFill="1" applyBorder="1" applyAlignment="1">
      <alignment horizontal="left" vertical="center"/>
    </xf>
    <xf numFmtId="165" fontId="15" fillId="19" borderId="308" xfId="0" applyNumberFormat="1" applyFont="1" applyFill="1" applyBorder="1" applyAlignment="1">
      <alignment horizontal="left" vertical="center"/>
    </xf>
    <xf numFmtId="164" fontId="0" fillId="0" borderId="308" xfId="0" applyNumberFormat="1" applyFill="1" applyBorder="1" applyAlignment="1">
      <alignment horizontal="center" vertical="center"/>
    </xf>
    <xf numFmtId="164" fontId="0" fillId="0" borderId="285" xfId="0" applyNumberFormat="1" applyFill="1" applyBorder="1" applyAlignment="1">
      <alignment horizontal="center" vertical="center"/>
    </xf>
    <xf numFmtId="164" fontId="0" fillId="0" borderId="197" xfId="0" applyNumberFormat="1" applyFill="1" applyBorder="1" applyAlignment="1">
      <alignment horizontal="center" vertical="center"/>
    </xf>
    <xf numFmtId="0" fontId="3" fillId="0" borderId="156" xfId="0" applyFont="1" applyFill="1" applyBorder="1" applyAlignment="1">
      <alignment horizontal="left"/>
    </xf>
    <xf numFmtId="0" fontId="16" fillId="0" borderId="172" xfId="0" applyFont="1" applyFill="1" applyBorder="1" applyAlignment="1">
      <alignment horizontal="left"/>
    </xf>
    <xf numFmtId="0" fontId="16" fillId="19" borderId="305" xfId="0" applyFont="1" applyFill="1" applyBorder="1" applyAlignment="1">
      <alignment horizontal="left"/>
    </xf>
    <xf numFmtId="164" fontId="2" fillId="19" borderId="293" xfId="0" applyNumberFormat="1" applyFont="1" applyFill="1" applyBorder="1" applyAlignment="1">
      <alignment horizontal="center"/>
    </xf>
    <xf numFmtId="164" fontId="2" fillId="19" borderId="189" xfId="0" applyNumberFormat="1" applyFont="1" applyFill="1" applyBorder="1" applyAlignment="1">
      <alignment horizontal="center"/>
    </xf>
    <xf numFmtId="164" fontId="2" fillId="19" borderId="215" xfId="0" applyNumberFormat="1" applyFont="1" applyFill="1" applyBorder="1" applyAlignment="1">
      <alignment horizontal="center"/>
    </xf>
    <xf numFmtId="164" fontId="9" fillId="0" borderId="161" xfId="0" applyNumberFormat="1" applyFont="1" applyFill="1" applyBorder="1" applyAlignment="1">
      <alignment horizontal="center" wrapText="1"/>
    </xf>
    <xf numFmtId="164" fontId="9" fillId="0" borderId="19" xfId="0" applyNumberFormat="1" applyFont="1" applyFill="1" applyBorder="1" applyAlignment="1">
      <alignment horizontal="center"/>
    </xf>
    <xf numFmtId="164" fontId="9" fillId="0" borderId="66" xfId="0" applyNumberFormat="1" applyFont="1" applyFill="1" applyBorder="1" applyAlignment="1">
      <alignment horizontal="center"/>
    </xf>
    <xf numFmtId="164" fontId="9" fillId="0" borderId="70" xfId="0" applyNumberFormat="1" applyFont="1" applyFill="1" applyBorder="1" applyAlignment="1">
      <alignment horizontal="center"/>
    </xf>
    <xf numFmtId="165" fontId="0" fillId="0" borderId="103" xfId="0" applyNumberFormat="1" applyFont="1" applyFill="1" applyBorder="1" applyAlignment="1">
      <alignment horizontal="center" wrapText="1"/>
    </xf>
    <xf numFmtId="165" fontId="0" fillId="0" borderId="90" xfId="0" applyNumberFormat="1" applyFont="1" applyFill="1" applyBorder="1" applyAlignment="1">
      <alignment horizontal="center" wrapText="1"/>
    </xf>
    <xf numFmtId="165" fontId="0" fillId="0" borderId="94" xfId="0" applyNumberFormat="1" applyFont="1" applyFill="1" applyBorder="1" applyAlignment="1">
      <alignment horizontal="center" wrapText="1"/>
    </xf>
    <xf numFmtId="0" fontId="2" fillId="4" borderId="115" xfId="0" applyFont="1" applyFill="1" applyBorder="1" applyAlignment="1">
      <alignment horizontal="left" vertical="center"/>
    </xf>
    <xf numFmtId="0" fontId="2" fillId="4" borderId="21" xfId="0" applyFont="1" applyFill="1" applyBorder="1" applyAlignment="1">
      <alignment horizontal="left" vertical="center"/>
    </xf>
    <xf numFmtId="0" fontId="2" fillId="4" borderId="26" xfId="0" applyFont="1" applyFill="1" applyBorder="1" applyAlignment="1">
      <alignment horizontal="left" vertical="center"/>
    </xf>
    <xf numFmtId="164" fontId="2" fillId="0" borderId="145" xfId="0" applyNumberFormat="1" applyFont="1" applyFill="1" applyBorder="1" applyAlignment="1">
      <alignment horizontal="center"/>
    </xf>
    <xf numFmtId="165" fontId="0" fillId="0" borderId="136" xfId="0" applyNumberFormat="1" applyFont="1" applyFill="1" applyBorder="1" applyAlignment="1">
      <alignment horizontal="center" wrapText="1"/>
    </xf>
    <xf numFmtId="165" fontId="0" fillId="0" borderId="121" xfId="0" applyNumberFormat="1" applyFont="1" applyFill="1" applyBorder="1" applyAlignment="1">
      <alignment horizontal="center" wrapText="1"/>
    </xf>
    <xf numFmtId="165" fontId="0" fillId="0" borderId="120" xfId="0" applyNumberFormat="1" applyFont="1" applyFill="1" applyBorder="1" applyAlignment="1">
      <alignment horizontal="center" wrapText="1"/>
    </xf>
    <xf numFmtId="0" fontId="9" fillId="0" borderId="354" xfId="0" applyFont="1" applyBorder="1" applyAlignment="1">
      <alignment horizontal="left" wrapText="1"/>
    </xf>
    <xf numFmtId="0" fontId="9" fillId="0" borderId="355" xfId="0" applyFont="1" applyBorder="1" applyAlignment="1">
      <alignment horizontal="left" wrapText="1"/>
    </xf>
    <xf numFmtId="0" fontId="9" fillId="0" borderId="315" xfId="0" applyFont="1" applyBorder="1" applyAlignment="1">
      <alignment horizontal="left" wrapText="1"/>
    </xf>
    <xf numFmtId="0" fontId="15" fillId="0" borderId="354" xfId="0" applyFont="1" applyBorder="1" applyAlignment="1">
      <alignment horizontal="left"/>
    </xf>
    <xf numFmtId="0" fontId="15" fillId="0" borderId="355" xfId="0" applyFont="1" applyBorder="1" applyAlignment="1">
      <alignment horizontal="left"/>
    </xf>
    <xf numFmtId="0" fontId="15" fillId="0" borderId="315" xfId="0" applyFont="1" applyBorder="1" applyAlignment="1">
      <alignment horizontal="left"/>
    </xf>
    <xf numFmtId="0" fontId="2" fillId="11" borderId="103" xfId="0" applyFont="1" applyFill="1" applyBorder="1" applyAlignment="1">
      <alignment horizontal="center"/>
    </xf>
    <xf numFmtId="0" fontId="2" fillId="11" borderId="94" xfId="0" applyFont="1" applyFill="1" applyBorder="1" applyAlignment="1">
      <alignment horizontal="center"/>
    </xf>
    <xf numFmtId="164" fontId="2" fillId="0" borderId="336" xfId="0" applyNumberFormat="1" applyFont="1" applyFill="1" applyBorder="1" applyAlignment="1">
      <alignment horizontal="center" vertical="center"/>
    </xf>
    <xf numFmtId="164" fontId="2" fillId="0" borderId="299" xfId="0" applyNumberFormat="1" applyFont="1" applyFill="1" applyBorder="1" applyAlignment="1">
      <alignment horizontal="center" vertical="center"/>
    </xf>
    <xf numFmtId="164" fontId="2" fillId="0" borderId="226" xfId="0" applyNumberFormat="1" applyFont="1" applyFill="1" applyBorder="1" applyAlignment="1">
      <alignment horizontal="center" vertical="center"/>
    </xf>
    <xf numFmtId="164" fontId="49" fillId="0" borderId="285" xfId="0" applyNumberFormat="1" applyFont="1" applyFill="1" applyBorder="1" applyAlignment="1">
      <alignment horizontal="center" vertical="center" wrapText="1"/>
    </xf>
    <xf numFmtId="164" fontId="49" fillId="0" borderId="197" xfId="0" applyNumberFormat="1" applyFont="1" applyFill="1" applyBorder="1" applyAlignment="1">
      <alignment horizontal="center" vertical="center" wrapText="1"/>
    </xf>
    <xf numFmtId="164" fontId="49" fillId="0" borderId="219" xfId="0" applyNumberFormat="1" applyFont="1" applyFill="1" applyBorder="1" applyAlignment="1">
      <alignment horizontal="center" vertical="center" wrapText="1"/>
    </xf>
    <xf numFmtId="165" fontId="22" fillId="3" borderId="356" xfId="0" applyNumberFormat="1" applyFont="1" applyFill="1" applyBorder="1" applyAlignment="1">
      <alignment horizontal="center"/>
    </xf>
    <xf numFmtId="165" fontId="22" fillId="3" borderId="184" xfId="0" applyNumberFormat="1" applyFont="1" applyFill="1" applyBorder="1" applyAlignment="1">
      <alignment horizontal="center"/>
    </xf>
    <xf numFmtId="0" fontId="2" fillId="0" borderId="162" xfId="0" applyFont="1" applyFill="1" applyBorder="1" applyAlignment="1">
      <alignment horizontal="left"/>
    </xf>
    <xf numFmtId="0" fontId="2" fillId="0" borderId="17" xfId="0" applyFont="1" applyFill="1" applyBorder="1" applyAlignment="1">
      <alignment horizontal="left"/>
    </xf>
    <xf numFmtId="165" fontId="49" fillId="0" borderId="198" xfId="0" applyNumberFormat="1" applyFont="1" applyFill="1" applyBorder="1" applyAlignment="1">
      <alignment horizontal="center"/>
    </xf>
    <xf numFmtId="165" fontId="49" fillId="0" borderId="182" xfId="0" applyNumberFormat="1" applyFont="1" applyFill="1" applyBorder="1" applyAlignment="1">
      <alignment horizontal="center"/>
    </xf>
    <xf numFmtId="165" fontId="49" fillId="0" borderId="178" xfId="0" applyNumberFormat="1" applyFont="1" applyFill="1" applyBorder="1" applyAlignment="1">
      <alignment horizontal="center"/>
    </xf>
    <xf numFmtId="164" fontId="0" fillId="0" borderId="136" xfId="0" applyNumberFormat="1" applyFill="1" applyBorder="1" applyAlignment="1">
      <alignment horizontal="center"/>
    </xf>
    <xf numFmtId="164" fontId="0" fillId="0" borderId="121" xfId="0" applyNumberFormat="1" applyFill="1" applyBorder="1" applyAlignment="1">
      <alignment horizontal="center"/>
    </xf>
    <xf numFmtId="164" fontId="0" fillId="0" borderId="120" xfId="0" applyNumberFormat="1" applyFill="1" applyBorder="1" applyAlignment="1">
      <alignment horizontal="center"/>
    </xf>
    <xf numFmtId="164" fontId="12" fillId="0" borderId="197" xfId="0" applyNumberFormat="1" applyFont="1" applyFill="1" applyBorder="1" applyAlignment="1">
      <alignment horizontal="left" vertical="center"/>
    </xf>
    <xf numFmtId="164" fontId="12" fillId="0" borderId="219" xfId="0" applyNumberFormat="1" applyFont="1" applyFill="1" applyBorder="1" applyAlignment="1">
      <alignment horizontal="left" vertical="center"/>
    </xf>
    <xf numFmtId="165" fontId="9" fillId="0" borderId="285" xfId="0" applyNumberFormat="1" applyFont="1" applyFill="1" applyBorder="1" applyAlignment="1">
      <alignment horizontal="left" wrapText="1"/>
    </xf>
    <xf numFmtId="165" fontId="9" fillId="0" borderId="197" xfId="0" applyNumberFormat="1" applyFont="1" applyFill="1" applyBorder="1" applyAlignment="1">
      <alignment horizontal="left"/>
    </xf>
    <xf numFmtId="165" fontId="9" fillId="0" borderId="219" xfId="0" applyNumberFormat="1" applyFont="1" applyFill="1" applyBorder="1" applyAlignment="1">
      <alignment horizontal="left"/>
    </xf>
    <xf numFmtId="165" fontId="0" fillId="0" borderId="54" xfId="0" applyNumberFormat="1" applyFont="1" applyFill="1" applyBorder="1" applyAlignment="1">
      <alignment horizontal="center" vertical="center"/>
    </xf>
    <xf numFmtId="165" fontId="0" fillId="0" borderId="48" xfId="0" applyNumberFormat="1" applyFont="1" applyFill="1" applyBorder="1" applyAlignment="1">
      <alignment horizontal="center" vertical="center"/>
    </xf>
    <xf numFmtId="165" fontId="0" fillId="0" borderId="47" xfId="0" applyNumberFormat="1" applyFont="1" applyFill="1" applyBorder="1" applyAlignment="1">
      <alignment horizontal="center" vertical="center"/>
    </xf>
    <xf numFmtId="165" fontId="0" fillId="0" borderId="161" xfId="0" applyNumberFormat="1" applyFont="1" applyFill="1" applyBorder="1" applyAlignment="1">
      <alignment horizontal="center"/>
    </xf>
    <xf numFmtId="165" fontId="0" fillId="0" borderId="19" xfId="0" applyNumberFormat="1" applyFont="1" applyFill="1" applyBorder="1" applyAlignment="1">
      <alignment horizontal="center"/>
    </xf>
    <xf numFmtId="165" fontId="0" fillId="0" borderId="66" xfId="0" applyNumberFormat="1" applyFont="1" applyFill="1" applyBorder="1" applyAlignment="1">
      <alignment horizontal="center"/>
    </xf>
    <xf numFmtId="165" fontId="0" fillId="0" borderId="70" xfId="0" applyNumberFormat="1" applyFont="1" applyFill="1" applyBorder="1" applyAlignment="1">
      <alignment horizontal="center"/>
    </xf>
    <xf numFmtId="164" fontId="0" fillId="0" borderId="151" xfId="0" applyNumberFormat="1" applyFill="1" applyBorder="1" applyAlignment="1">
      <alignment horizontal="center"/>
    </xf>
    <xf numFmtId="164" fontId="0" fillId="0" borderId="27" xfId="0" applyNumberFormat="1" applyFill="1" applyBorder="1" applyAlignment="1">
      <alignment horizontal="center"/>
    </xf>
    <xf numFmtId="164" fontId="0" fillId="0" borderId="130" xfId="0" applyNumberFormat="1" applyFill="1" applyBorder="1" applyAlignment="1">
      <alignment horizontal="center"/>
    </xf>
    <xf numFmtId="0" fontId="2" fillId="0" borderId="17" xfId="0" applyFont="1" applyFill="1" applyBorder="1" applyAlignment="1">
      <alignment horizontal="center"/>
    </xf>
    <xf numFmtId="0" fontId="8" fillId="4" borderId="199" xfId="0" applyFont="1" applyFill="1" applyBorder="1" applyAlignment="1">
      <alignment horizontal="center" vertical="center" wrapText="1"/>
    </xf>
    <xf numFmtId="0" fontId="4" fillId="4" borderId="357" xfId="0" applyFont="1" applyFill="1" applyBorder="1" applyAlignment="1">
      <alignment horizontal="center" vertical="center"/>
    </xf>
    <xf numFmtId="0" fontId="27" fillId="3" borderId="162" xfId="0" applyFont="1" applyFill="1" applyBorder="1" applyAlignment="1">
      <alignment horizontal="center"/>
    </xf>
    <xf numFmtId="0" fontId="27" fillId="3" borderId="17" xfId="0" applyFont="1" applyFill="1" applyBorder="1" applyAlignment="1">
      <alignment horizontal="center"/>
    </xf>
    <xf numFmtId="0" fontId="2" fillId="4" borderId="293" xfId="0" applyNumberFormat="1" applyFont="1" applyFill="1" applyBorder="1" applyAlignment="1">
      <alignment horizontal="center" vertical="center"/>
    </xf>
    <xf numFmtId="0" fontId="2" fillId="4" borderId="189" xfId="0" applyNumberFormat="1" applyFont="1" applyFill="1" applyBorder="1" applyAlignment="1">
      <alignment horizontal="center" vertical="center"/>
    </xf>
    <xf numFmtId="0" fontId="2" fillId="4" borderId="215" xfId="0" applyNumberFormat="1" applyFont="1" applyFill="1" applyBorder="1" applyAlignment="1">
      <alignment horizontal="center" vertical="center"/>
    </xf>
    <xf numFmtId="164" fontId="0" fillId="0" borderId="219" xfId="0" applyNumberFormat="1" applyFill="1" applyBorder="1" applyAlignment="1">
      <alignment horizontal="center" vertical="center"/>
    </xf>
    <xf numFmtId="0" fontId="2" fillId="4" borderId="293" xfId="0" applyFont="1" applyFill="1" applyBorder="1" applyAlignment="1">
      <alignment horizontal="center" vertical="center"/>
    </xf>
    <xf numFmtId="0" fontId="2" fillId="4" borderId="189" xfId="0" applyFont="1" applyFill="1" applyBorder="1" applyAlignment="1">
      <alignment horizontal="center" vertical="center"/>
    </xf>
    <xf numFmtId="0" fontId="2" fillId="4" borderId="215" xfId="0" applyFont="1" applyFill="1" applyBorder="1" applyAlignment="1">
      <alignment horizontal="center" vertical="center"/>
    </xf>
    <xf numFmtId="0" fontId="2" fillId="4" borderId="293" xfId="0" applyFont="1" applyFill="1" applyBorder="1" applyAlignment="1">
      <alignment horizontal="left" vertical="center"/>
    </xf>
    <xf numFmtId="0" fontId="2" fillId="4" borderId="189" xfId="0" applyFont="1" applyFill="1" applyBorder="1" applyAlignment="1">
      <alignment horizontal="left" vertical="center"/>
    </xf>
    <xf numFmtId="0" fontId="2" fillId="4" borderId="215" xfId="0" applyFont="1" applyFill="1" applyBorder="1" applyAlignment="1">
      <alignment horizontal="left" vertical="center"/>
    </xf>
    <xf numFmtId="0" fontId="16" fillId="0" borderId="157" xfId="0" applyFont="1" applyFill="1" applyBorder="1" applyAlignment="1">
      <alignment horizontal="left"/>
    </xf>
    <xf numFmtId="0" fontId="2" fillId="11" borderId="147" xfId="0" applyFont="1" applyFill="1" applyBorder="1" applyAlignment="1">
      <alignment horizontal="center"/>
    </xf>
    <xf numFmtId="0" fontId="27" fillId="11" borderId="162" xfId="0" applyFont="1" applyFill="1" applyBorder="1" applyAlignment="1">
      <alignment horizontal="center"/>
    </xf>
    <xf numFmtId="0" fontId="27" fillId="11" borderId="17" xfId="0" applyFont="1" applyFill="1" applyBorder="1" applyAlignment="1">
      <alignment horizontal="center"/>
    </xf>
    <xf numFmtId="0" fontId="4" fillId="4" borderId="358" xfId="0" applyFont="1" applyFill="1" applyBorder="1" applyAlignment="1">
      <alignment horizontal="center" vertical="center"/>
    </xf>
    <xf numFmtId="0" fontId="4" fillId="4" borderId="246" xfId="0" applyFont="1" applyFill="1" applyBorder="1" applyAlignment="1">
      <alignment horizontal="center" vertical="center"/>
    </xf>
    <xf numFmtId="164" fontId="2" fillId="19" borderId="161" xfId="0" applyNumberFormat="1" applyFont="1" applyFill="1" applyBorder="1" applyAlignment="1">
      <alignment horizontal="center" vertical="center"/>
    </xf>
    <xf numFmtId="164" fontId="2" fillId="19" borderId="19" xfId="0" applyNumberFormat="1" applyFont="1" applyFill="1" applyBorder="1" applyAlignment="1">
      <alignment horizontal="center" vertical="center"/>
    </xf>
    <xf numFmtId="164" fontId="2" fillId="19" borderId="53" xfId="0" applyNumberFormat="1" applyFont="1" applyFill="1" applyBorder="1" applyAlignment="1">
      <alignment horizontal="center" vertical="center"/>
    </xf>
    <xf numFmtId="164" fontId="0" fillId="0" borderId="189" xfId="0" applyNumberFormat="1" applyFill="1" applyBorder="1" applyAlignment="1">
      <alignment horizontal="center" vertical="center"/>
    </xf>
    <xf numFmtId="164" fontId="0" fillId="0" borderId="215" xfId="0" applyNumberFormat="1" applyFill="1" applyBorder="1" applyAlignment="1">
      <alignment horizontal="center" vertical="center"/>
    </xf>
    <xf numFmtId="165" fontId="2" fillId="0" borderId="136" xfId="0" applyNumberFormat="1" applyFont="1" applyFill="1" applyBorder="1" applyAlignment="1">
      <alignment horizontal="center" wrapText="1"/>
    </xf>
    <xf numFmtId="165" fontId="2" fillId="0" borderId="121" xfId="0" applyNumberFormat="1" applyFont="1" applyFill="1" applyBorder="1" applyAlignment="1">
      <alignment horizontal="center" wrapText="1"/>
    </xf>
    <xf numFmtId="165" fontId="2" fillId="0" borderId="120" xfId="0" applyNumberFormat="1" applyFont="1" applyFill="1" applyBorder="1" applyAlignment="1">
      <alignment horizontal="center" wrapText="1"/>
    </xf>
    <xf numFmtId="164" fontId="2" fillId="19" borderId="84" xfId="0" applyNumberFormat="1" applyFont="1" applyFill="1" applyBorder="1" applyAlignment="1">
      <alignment horizontal="center" vertical="center"/>
    </xf>
    <xf numFmtId="164" fontId="2" fillId="19" borderId="66" xfId="0" applyNumberFormat="1" applyFont="1" applyFill="1" applyBorder="1" applyAlignment="1">
      <alignment horizontal="center" vertical="center"/>
    </xf>
    <xf numFmtId="164" fontId="2" fillId="19" borderId="70" xfId="0" applyNumberFormat="1" applyFont="1" applyFill="1" applyBorder="1" applyAlignment="1">
      <alignment horizontal="center" vertical="center"/>
    </xf>
    <xf numFmtId="164" fontId="2" fillId="19" borderId="54" xfId="0" applyNumberFormat="1" applyFont="1" applyFill="1" applyBorder="1" applyAlignment="1">
      <alignment horizontal="center" vertical="center"/>
    </xf>
    <xf numFmtId="164" fontId="2" fillId="19" borderId="48" xfId="0" applyNumberFormat="1" applyFont="1" applyFill="1" applyBorder="1" applyAlignment="1">
      <alignment horizontal="center" vertical="center"/>
    </xf>
    <xf numFmtId="164" fontId="2" fillId="19" borderId="47" xfId="0" applyNumberFormat="1" applyFont="1" applyFill="1" applyBorder="1" applyAlignment="1">
      <alignment horizontal="center" vertical="center"/>
    </xf>
    <xf numFmtId="164" fontId="2" fillId="19" borderId="285" xfId="0" applyNumberFormat="1" applyFont="1" applyFill="1" applyBorder="1" applyAlignment="1">
      <alignment horizontal="center" vertical="center"/>
    </xf>
    <xf numFmtId="164" fontId="2" fillId="19" borderId="197" xfId="0" applyNumberFormat="1" applyFont="1" applyFill="1" applyBorder="1" applyAlignment="1">
      <alignment horizontal="center" vertical="center"/>
    </xf>
    <xf numFmtId="164" fontId="2" fillId="19" borderId="219" xfId="0" applyNumberFormat="1" applyFont="1" applyFill="1" applyBorder="1" applyAlignment="1">
      <alignment horizontal="center" vertical="center"/>
    </xf>
    <xf numFmtId="164" fontId="2" fillId="19" borderId="334" xfId="0" applyNumberFormat="1" applyFont="1" applyFill="1" applyBorder="1" applyAlignment="1">
      <alignment horizontal="center" vertical="center"/>
    </xf>
    <xf numFmtId="164" fontId="2" fillId="19" borderId="216" xfId="0" applyNumberFormat="1" applyFont="1" applyFill="1" applyBorder="1" applyAlignment="1">
      <alignment horizontal="center" vertical="center"/>
    </xf>
    <xf numFmtId="164" fontId="2" fillId="19" borderId="220" xfId="0" applyNumberFormat="1" applyFont="1" applyFill="1" applyBorder="1" applyAlignment="1">
      <alignment horizontal="center" vertical="center"/>
    </xf>
    <xf numFmtId="0" fontId="2" fillId="19" borderId="285" xfId="0" applyFont="1" applyFill="1" applyBorder="1" applyAlignment="1">
      <alignment horizontal="center" vertical="center"/>
    </xf>
    <xf numFmtId="0" fontId="2" fillId="19" borderId="197" xfId="0" applyFont="1" applyFill="1" applyBorder="1" applyAlignment="1">
      <alignment horizontal="center" vertical="center"/>
    </xf>
    <xf numFmtId="0" fontId="2" fillId="19" borderId="219" xfId="0" applyFont="1" applyFill="1" applyBorder="1" applyAlignment="1">
      <alignment horizontal="center" vertical="center"/>
    </xf>
    <xf numFmtId="0" fontId="0" fillId="0" borderId="336" xfId="0" applyFill="1" applyBorder="1" applyAlignment="1">
      <alignment horizontal="center"/>
    </xf>
    <xf numFmtId="0" fontId="0" fillId="0" borderId="299" xfId="0" applyFill="1" applyBorder="1" applyAlignment="1">
      <alignment horizontal="center"/>
    </xf>
    <xf numFmtId="0" fontId="0" fillId="0" borderId="226" xfId="0" applyFill="1" applyBorder="1" applyAlignment="1">
      <alignment horizontal="center"/>
    </xf>
    <xf numFmtId="164" fontId="0" fillId="0" borderId="198" xfId="0" applyNumberFormat="1" applyFill="1" applyBorder="1" applyAlignment="1">
      <alignment horizontal="center"/>
    </xf>
    <xf numFmtId="164" fontId="0" fillId="0" borderId="182" xfId="0" applyNumberFormat="1" applyFill="1" applyBorder="1" applyAlignment="1">
      <alignment horizontal="center"/>
    </xf>
    <xf numFmtId="164" fontId="0" fillId="0" borderId="178" xfId="0" applyNumberFormat="1" applyFill="1" applyBorder="1" applyAlignment="1">
      <alignment horizontal="center"/>
    </xf>
    <xf numFmtId="0" fontId="7" fillId="19" borderId="162" xfId="0" applyFont="1" applyFill="1" applyBorder="1" applyAlignment="1">
      <alignment horizontal="center" vertical="center"/>
    </xf>
    <xf numFmtId="0" fontId="7" fillId="19" borderId="25" xfId="0" applyFont="1" applyFill="1" applyBorder="1" applyAlignment="1">
      <alignment horizontal="center" vertical="center"/>
    </xf>
    <xf numFmtId="0" fontId="7" fillId="19" borderId="17" xfId="0" applyFont="1" applyFill="1" applyBorder="1" applyAlignment="1">
      <alignment horizontal="center" vertical="center"/>
    </xf>
    <xf numFmtId="0" fontId="2" fillId="19" borderId="54" xfId="0" applyFont="1" applyFill="1" applyBorder="1" applyAlignment="1">
      <alignment horizontal="center" vertical="center"/>
    </xf>
    <xf numFmtId="0" fontId="2" fillId="19" borderId="48" xfId="0" applyFont="1" applyFill="1" applyBorder="1" applyAlignment="1">
      <alignment horizontal="center" vertical="center"/>
    </xf>
    <xf numFmtId="0" fontId="2" fillId="19" borderId="47" xfId="0" applyFont="1" applyFill="1" applyBorder="1" applyAlignment="1">
      <alignment horizontal="center" vertical="center"/>
    </xf>
    <xf numFmtId="0" fontId="2" fillId="4" borderId="351" xfId="0" applyFont="1" applyFill="1" applyBorder="1" applyAlignment="1">
      <alignment horizontal="center" vertical="center"/>
    </xf>
    <xf numFmtId="0" fontId="2" fillId="4" borderId="352" xfId="0" applyFont="1" applyFill="1" applyBorder="1" applyAlignment="1">
      <alignment horizontal="center" vertical="center"/>
    </xf>
    <xf numFmtId="0" fontId="2" fillId="4" borderId="312" xfId="0" applyFont="1" applyFill="1" applyBorder="1" applyAlignment="1">
      <alignment horizontal="center" vertical="center"/>
    </xf>
    <xf numFmtId="0" fontId="2" fillId="4" borderId="311" xfId="0" applyFont="1" applyFill="1" applyBorder="1" applyAlignment="1">
      <alignment horizontal="center" vertical="center"/>
    </xf>
    <xf numFmtId="0" fontId="2" fillId="19" borderId="341" xfId="0" applyFont="1" applyFill="1" applyBorder="1" applyAlignment="1">
      <alignment horizontal="center" vertical="center"/>
    </xf>
    <xf numFmtId="0" fontId="2" fillId="19" borderId="342" xfId="0" applyFont="1" applyFill="1" applyBorder="1" applyAlignment="1">
      <alignment horizontal="center" vertical="center"/>
    </xf>
    <xf numFmtId="0" fontId="2" fillId="19" borderId="38" xfId="0" applyFont="1" applyFill="1" applyBorder="1" applyAlignment="1">
      <alignment horizontal="center" vertical="center"/>
    </xf>
    <xf numFmtId="0" fontId="2" fillId="19" borderId="326" xfId="0" applyFont="1" applyFill="1" applyBorder="1" applyAlignment="1">
      <alignment horizontal="center" vertical="center"/>
    </xf>
    <xf numFmtId="0" fontId="2" fillId="19" borderId="41" xfId="0" applyFont="1" applyFill="1" applyBorder="1" applyAlignment="1">
      <alignment horizontal="center" vertical="center"/>
    </xf>
    <xf numFmtId="0" fontId="2" fillId="19" borderId="108" xfId="0" applyFont="1" applyFill="1" applyBorder="1" applyAlignment="1">
      <alignment horizontal="center" vertical="center"/>
    </xf>
    <xf numFmtId="0" fontId="16" fillId="10" borderId="351" xfId="0" applyFont="1" applyFill="1" applyBorder="1" applyAlignment="1">
      <alignment horizontal="center" vertical="center"/>
    </xf>
    <xf numFmtId="0" fontId="16" fillId="10" borderId="352" xfId="0" applyFont="1" applyFill="1" applyBorder="1" applyAlignment="1">
      <alignment horizontal="center" vertical="center"/>
    </xf>
    <xf numFmtId="0" fontId="16" fillId="10" borderId="312" xfId="0" applyFont="1" applyFill="1" applyBorder="1" applyAlignment="1">
      <alignment horizontal="center" vertical="center"/>
    </xf>
    <xf numFmtId="0" fontId="2" fillId="10" borderId="109" xfId="0" applyFont="1" applyFill="1" applyBorder="1" applyAlignment="1">
      <alignment horizontal="center" vertical="center"/>
    </xf>
    <xf numFmtId="0" fontId="2" fillId="10" borderId="71" xfId="0" applyFont="1" applyFill="1" applyBorder="1" applyAlignment="1">
      <alignment horizontal="center" vertical="center"/>
    </xf>
    <xf numFmtId="0" fontId="2" fillId="10" borderId="75" xfId="0" applyFont="1" applyFill="1" applyBorder="1" applyAlignment="1">
      <alignment horizontal="center" vertical="center"/>
    </xf>
    <xf numFmtId="0" fontId="4" fillId="3" borderId="359" xfId="0" applyFont="1" applyFill="1" applyBorder="1" applyAlignment="1">
      <alignment horizontal="left"/>
    </xf>
    <xf numFmtId="0" fontId="4" fillId="3" borderId="317" xfId="0" applyFont="1" applyFill="1" applyBorder="1" applyAlignment="1">
      <alignment horizontal="left"/>
    </xf>
    <xf numFmtId="164" fontId="12" fillId="0" borderId="341" xfId="0" applyNumberFormat="1" applyFont="1" applyFill="1" applyBorder="1" applyAlignment="1">
      <alignment horizontal="justify" vertical="justify"/>
    </xf>
    <xf numFmtId="164" fontId="12" fillId="0" borderId="342" xfId="0" applyNumberFormat="1" applyFont="1" applyFill="1" applyBorder="1" applyAlignment="1">
      <alignment horizontal="justify" vertical="justify"/>
    </xf>
    <xf numFmtId="164" fontId="12" fillId="0" borderId="38" xfId="0" applyNumberFormat="1" applyFont="1" applyFill="1" applyBorder="1" applyAlignment="1">
      <alignment horizontal="justify" vertical="justify"/>
    </xf>
    <xf numFmtId="0" fontId="12" fillId="0" borderId="285" xfId="0" applyFont="1" applyFill="1" applyBorder="1" applyAlignment="1">
      <alignment horizontal="left" vertical="justify" wrapText="1"/>
    </xf>
    <xf numFmtId="0" fontId="12" fillId="0" borderId="197" xfId="0" applyFont="1" applyFill="1" applyBorder="1" applyAlignment="1">
      <alignment horizontal="left" vertical="justify" wrapText="1"/>
    </xf>
    <xf numFmtId="164" fontId="0" fillId="0" borderId="266" xfId="0" applyNumberFormat="1" applyFill="1" applyBorder="1" applyAlignment="1">
      <alignment horizontal="center" vertical="center"/>
    </xf>
    <xf numFmtId="164" fontId="9" fillId="0" borderId="158" xfId="0" applyNumberFormat="1" applyFont="1" applyFill="1" applyBorder="1" applyAlignment="1">
      <alignment horizontal="center" vertical="center" wrapText="1"/>
    </xf>
    <xf numFmtId="164" fontId="9" fillId="0" borderId="219" xfId="0" applyNumberFormat="1" applyFont="1" applyFill="1" applyBorder="1" applyAlignment="1">
      <alignment horizontal="center" vertical="center" wrapText="1"/>
    </xf>
    <xf numFmtId="164" fontId="0" fillId="0" borderId="360" xfId="0" applyNumberFormat="1" applyFill="1" applyBorder="1" applyAlignment="1">
      <alignment horizontal="center" vertical="center"/>
    </xf>
    <xf numFmtId="164" fontId="0" fillId="0" borderId="361" xfId="0" applyNumberFormat="1" applyFill="1" applyBorder="1" applyAlignment="1">
      <alignment horizontal="center" vertical="center"/>
    </xf>
    <xf numFmtId="164" fontId="2" fillId="19" borderId="266" xfId="0" applyNumberFormat="1" applyFont="1" applyFill="1" applyBorder="1" applyAlignment="1">
      <alignment horizontal="center" vertical="center"/>
    </xf>
    <xf numFmtId="164" fontId="9" fillId="0" borderId="158" xfId="0" applyNumberFormat="1" applyFont="1" applyFill="1" applyBorder="1" applyAlignment="1">
      <alignment horizontal="center" vertical="center"/>
    </xf>
    <xf numFmtId="164" fontId="9" fillId="0" borderId="219" xfId="0" applyNumberFormat="1" applyFont="1" applyFill="1" applyBorder="1" applyAlignment="1">
      <alignment horizontal="center" vertical="center"/>
    </xf>
    <xf numFmtId="164" fontId="9" fillId="0" borderId="362" xfId="0" applyNumberFormat="1" applyFont="1" applyFill="1" applyBorder="1" applyAlignment="1">
      <alignment horizontal="center" vertical="center"/>
    </xf>
    <xf numFmtId="164" fontId="9" fillId="0" borderId="319" xfId="0" applyNumberFormat="1" applyFont="1" applyFill="1" applyBorder="1" applyAlignment="1">
      <alignment horizontal="center" vertical="center"/>
    </xf>
    <xf numFmtId="0" fontId="20" fillId="0" borderId="0" xfId="0" applyFont="1" applyAlignment="1">
      <alignment horizontal="left" vertical="center" wrapText="1"/>
    </xf>
    <xf numFmtId="164" fontId="0" fillId="0" borderId="175" xfId="0" applyNumberFormat="1" applyFill="1" applyBorder="1" applyAlignment="1">
      <alignment horizontal="center" vertical="center"/>
    </xf>
    <xf numFmtId="164" fontId="0" fillId="0" borderId="272" xfId="0" applyNumberFormat="1" applyFill="1" applyBorder="1" applyAlignment="1">
      <alignment horizontal="center" vertical="center"/>
    </xf>
    <xf numFmtId="164" fontId="2" fillId="19" borderId="331" xfId="0" applyNumberFormat="1" applyFont="1" applyFill="1" applyBorder="1" applyAlignment="1">
      <alignment horizontal="center" vertical="center"/>
    </xf>
    <xf numFmtId="164" fontId="2" fillId="19" borderId="227" xfId="0" applyNumberFormat="1" applyFont="1" applyFill="1" applyBorder="1" applyAlignment="1">
      <alignment horizontal="center" vertical="center"/>
    </xf>
    <xf numFmtId="164" fontId="0" fillId="0" borderId="363" xfId="0" applyNumberFormat="1" applyFill="1" applyBorder="1" applyAlignment="1">
      <alignment horizontal="center" vertical="center"/>
    </xf>
    <xf numFmtId="164" fontId="0" fillId="0" borderId="364" xfId="0" applyNumberForma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272" xfId="0" applyFont="1" applyBorder="1" applyAlignment="1">
      <alignment horizontal="center" vertical="center"/>
    </xf>
    <xf numFmtId="0" fontId="2" fillId="4" borderId="331" xfId="0" applyFont="1" applyFill="1" applyBorder="1" applyAlignment="1">
      <alignment horizontal="center" vertical="center"/>
    </xf>
    <xf numFmtId="0" fontId="2" fillId="4" borderId="332" xfId="0" applyFont="1" applyFill="1" applyBorder="1" applyAlignment="1">
      <alignment horizontal="center" vertical="center"/>
    </xf>
    <xf numFmtId="0" fontId="2" fillId="4" borderId="340" xfId="0" applyFont="1" applyFill="1" applyBorder="1" applyAlignment="1">
      <alignment horizontal="center" vertical="center"/>
    </xf>
    <xf numFmtId="0" fontId="15" fillId="4" borderId="288" xfId="0" applyFont="1" applyFill="1" applyBorder="1" applyAlignment="1">
      <alignment horizontal="center" vertical="center"/>
    </xf>
    <xf numFmtId="0" fontId="3" fillId="4" borderId="95" xfId="0" applyFont="1" applyFill="1" applyBorder="1" applyAlignment="1">
      <alignment horizontal="center" vertical="center"/>
    </xf>
    <xf numFmtId="0" fontId="3" fillId="4" borderId="365" xfId="0" applyFont="1" applyFill="1" applyBorder="1" applyAlignment="1">
      <alignment horizontal="center" vertical="center"/>
    </xf>
    <xf numFmtId="164" fontId="12" fillId="0" borderId="54" xfId="0" applyNumberFormat="1" applyFont="1" applyFill="1" applyBorder="1" applyAlignment="1">
      <alignment horizontal="justify" vertical="justify"/>
    </xf>
    <xf numFmtId="164" fontId="12" fillId="0" borderId="48" xfId="0" applyNumberFormat="1" applyFont="1" applyFill="1" applyBorder="1" applyAlignment="1">
      <alignment horizontal="justify" vertical="justify"/>
    </xf>
    <xf numFmtId="0" fontId="12" fillId="0" borderId="175" xfId="0" applyFont="1" applyFill="1" applyBorder="1" applyAlignment="1">
      <alignment horizontal="justify" vertical="justify" wrapText="1"/>
    </xf>
    <xf numFmtId="0" fontId="12" fillId="0" borderId="0" xfId="0" applyFont="1" applyFill="1" applyBorder="1" applyAlignment="1">
      <alignment horizontal="justify" vertical="justify"/>
    </xf>
    <xf numFmtId="0" fontId="12" fillId="0" borderId="366" xfId="0" applyFont="1" applyFill="1" applyBorder="1" applyAlignment="1">
      <alignment horizontal="justify" vertical="justify"/>
    </xf>
    <xf numFmtId="164" fontId="49" fillId="0" borderId="334" xfId="0" applyNumberFormat="1" applyFont="1" applyFill="1" applyBorder="1" applyAlignment="1">
      <alignment horizontal="left" vertical="justify" wrapText="1"/>
    </xf>
    <xf numFmtId="164" fontId="12" fillId="0" borderId="216" xfId="0" applyNumberFormat="1" applyFont="1" applyFill="1" applyBorder="1" applyAlignment="1">
      <alignment horizontal="left" vertical="justify" wrapText="1"/>
    </xf>
    <xf numFmtId="164" fontId="12" fillId="0" borderId="253" xfId="0" applyNumberFormat="1" applyFont="1" applyFill="1" applyBorder="1" applyAlignment="1">
      <alignment horizontal="left" vertical="justify" wrapText="1"/>
    </xf>
    <xf numFmtId="164" fontId="8" fillId="19" borderId="286" xfId="0" applyNumberFormat="1" applyFont="1" applyFill="1" applyBorder="1" applyAlignment="1">
      <alignment horizontal="justify" vertical="justify" wrapText="1"/>
    </xf>
    <xf numFmtId="164" fontId="8" fillId="19" borderId="0" xfId="0" applyNumberFormat="1" applyFont="1" applyFill="1" applyBorder="1" applyAlignment="1">
      <alignment horizontal="justify" vertical="justify"/>
    </xf>
    <xf numFmtId="164" fontId="8" fillId="19" borderId="53" xfId="0" applyNumberFormat="1" applyFont="1" applyFill="1" applyBorder="1" applyAlignment="1">
      <alignment horizontal="justify" vertical="justify"/>
    </xf>
    <xf numFmtId="164" fontId="12" fillId="0" borderId="286" xfId="0" applyNumberFormat="1" applyFont="1" applyFill="1" applyBorder="1" applyAlignment="1">
      <alignment horizontal="justify" vertical="justify" wrapText="1"/>
    </xf>
    <xf numFmtId="164" fontId="12" fillId="0" borderId="0" xfId="0" applyNumberFormat="1" applyFont="1" applyFill="1" applyBorder="1" applyAlignment="1">
      <alignment horizontal="justify" vertical="justify"/>
    </xf>
    <xf numFmtId="164" fontId="49" fillId="0" borderId="54" xfId="0" applyNumberFormat="1" applyFont="1" applyFill="1" applyBorder="1" applyAlignment="1">
      <alignment horizontal="justify" vertical="justify"/>
    </xf>
    <xf numFmtId="164" fontId="49" fillId="0" borderId="48" xfId="0" applyNumberFormat="1" applyFont="1" applyFill="1" applyBorder="1" applyAlignment="1">
      <alignment horizontal="justify" vertical="justify"/>
    </xf>
    <xf numFmtId="0" fontId="15" fillId="4" borderId="367" xfId="0" applyNumberFormat="1" applyFont="1" applyFill="1" applyBorder="1" applyAlignment="1">
      <alignment horizontal="center" vertical="center" wrapText="1"/>
    </xf>
    <xf numFmtId="0" fontId="15" fillId="4" borderId="368" xfId="0" applyNumberFormat="1" applyFont="1" applyFill="1" applyBorder="1" applyAlignment="1">
      <alignment horizontal="center" vertical="center"/>
    </xf>
    <xf numFmtId="0" fontId="15" fillId="4" borderId="175" xfId="0" applyNumberFormat="1" applyFont="1" applyFill="1" applyBorder="1" applyAlignment="1">
      <alignment horizontal="center" vertical="center"/>
    </xf>
    <xf numFmtId="0" fontId="15" fillId="4" borderId="272" xfId="0" applyNumberFormat="1" applyFont="1" applyFill="1" applyBorder="1" applyAlignment="1">
      <alignment horizontal="center" vertical="center"/>
    </xf>
    <xf numFmtId="0" fontId="15" fillId="4" borderId="258" xfId="0" applyNumberFormat="1" applyFont="1" applyFill="1" applyBorder="1" applyAlignment="1">
      <alignment horizontal="center" vertical="center" wrapText="1"/>
    </xf>
    <xf numFmtId="0" fontId="15" fillId="4" borderId="369" xfId="0" applyNumberFormat="1" applyFont="1" applyFill="1" applyBorder="1" applyAlignment="1">
      <alignment horizontal="center" vertical="center"/>
    </xf>
    <xf numFmtId="0" fontId="15" fillId="4" borderId="0" xfId="0" applyNumberFormat="1" applyFont="1" applyFill="1" applyBorder="1" applyAlignment="1">
      <alignment horizontal="center" vertical="center"/>
    </xf>
    <xf numFmtId="0" fontId="15" fillId="4" borderId="218" xfId="0" applyNumberFormat="1" applyFont="1" applyFill="1" applyBorder="1" applyAlignment="1">
      <alignment horizontal="center" vertical="center"/>
    </xf>
    <xf numFmtId="164" fontId="9" fillId="0" borderId="370" xfId="0" applyNumberFormat="1" applyFont="1" applyFill="1" applyBorder="1" applyAlignment="1">
      <alignment horizontal="center" vertical="center"/>
    </xf>
    <xf numFmtId="164" fontId="9" fillId="0" borderId="220" xfId="0" applyNumberFormat="1" applyFont="1" applyFill="1" applyBorder="1" applyAlignment="1">
      <alignment horizontal="center" vertical="center"/>
    </xf>
    <xf numFmtId="164" fontId="15" fillId="19" borderId="158" xfId="0" applyNumberFormat="1" applyFont="1" applyFill="1" applyBorder="1" applyAlignment="1">
      <alignment horizontal="center" vertical="center" wrapText="1"/>
    </xf>
    <xf numFmtId="164" fontId="15" fillId="19" borderId="219" xfId="0" applyNumberFormat="1" applyFont="1" applyFill="1" applyBorder="1" applyAlignment="1">
      <alignment horizontal="center" vertical="center" wrapText="1"/>
    </xf>
    <xf numFmtId="164" fontId="15" fillId="19" borderId="173" xfId="0" applyNumberFormat="1" applyFont="1" applyFill="1" applyBorder="1" applyAlignment="1">
      <alignment horizontal="center" vertical="center" wrapText="1"/>
    </xf>
    <xf numFmtId="164" fontId="15" fillId="19" borderId="218" xfId="0" applyNumberFormat="1" applyFont="1" applyFill="1" applyBorder="1" applyAlignment="1">
      <alignment horizontal="center" vertical="center" wrapText="1"/>
    </xf>
    <xf numFmtId="164" fontId="9" fillId="0" borderId="173" xfId="0" applyNumberFormat="1" applyFont="1" applyFill="1" applyBorder="1" applyAlignment="1">
      <alignment horizontal="center" vertical="center" wrapText="1"/>
    </xf>
    <xf numFmtId="164" fontId="9" fillId="0" borderId="218" xfId="0" applyNumberFormat="1" applyFont="1" applyFill="1" applyBorder="1" applyAlignment="1">
      <alignment horizontal="center" vertical="center" wrapText="1"/>
    </xf>
    <xf numFmtId="164" fontId="2" fillId="3" borderId="359" xfId="0" applyNumberFormat="1" applyFont="1" applyFill="1" applyBorder="1" applyAlignment="1">
      <alignment horizontal="center"/>
    </xf>
    <xf numFmtId="164" fontId="2" fillId="3" borderId="371" xfId="0" applyNumberFormat="1" applyFont="1" applyFill="1" applyBorder="1" applyAlignment="1">
      <alignment horizontal="center"/>
    </xf>
    <xf numFmtId="164" fontId="2" fillId="3" borderId="372" xfId="0" applyNumberFormat="1" applyFont="1" applyFill="1" applyBorder="1" applyAlignment="1">
      <alignment horizontal="center"/>
    </xf>
    <xf numFmtId="164" fontId="2" fillId="3" borderId="317" xfId="0" applyNumberFormat="1" applyFont="1" applyFill="1" applyBorder="1" applyAlignment="1">
      <alignment horizontal="center"/>
    </xf>
    <xf numFmtId="0" fontId="2" fillId="3" borderId="359" xfId="0" applyFont="1" applyFill="1" applyBorder="1" applyAlignment="1">
      <alignment horizontal="center" vertical="center"/>
    </xf>
    <xf numFmtId="0" fontId="2" fillId="3" borderId="200" xfId="0" applyFont="1" applyFill="1" applyBorder="1" applyAlignment="1">
      <alignment horizontal="center" vertical="center"/>
    </xf>
    <xf numFmtId="0" fontId="2" fillId="3" borderId="317" xfId="0" applyFont="1" applyFill="1" applyBorder="1" applyAlignment="1">
      <alignment horizontal="center" vertical="center"/>
    </xf>
    <xf numFmtId="165" fontId="8" fillId="19" borderId="285" xfId="0" applyNumberFormat="1" applyFont="1" applyFill="1" applyBorder="1" applyAlignment="1">
      <alignment horizontal="justify" vertical="justify" wrapText="1"/>
    </xf>
    <xf numFmtId="165" fontId="8" fillId="19" borderId="197" xfId="0" applyNumberFormat="1" applyFont="1" applyFill="1" applyBorder="1" applyAlignment="1">
      <alignment horizontal="justify" vertical="justify" wrapText="1"/>
    </xf>
    <xf numFmtId="164" fontId="15" fillId="19" borderId="197" xfId="0" applyNumberFormat="1" applyFont="1" applyFill="1" applyBorder="1" applyAlignment="1">
      <alignment horizontal="center" vertical="center" wrapText="1"/>
    </xf>
    <xf numFmtId="165" fontId="22" fillId="3" borderId="152" xfId="0" applyNumberFormat="1" applyFont="1" applyFill="1" applyBorder="1" applyAlignment="1">
      <alignment horizontal="center" vertical="center"/>
    </xf>
    <xf numFmtId="165" fontId="22" fillId="3" borderId="126" xfId="0" applyNumberFormat="1" applyFont="1" applyFill="1" applyBorder="1" applyAlignment="1">
      <alignment horizontal="center" vertical="center"/>
    </xf>
    <xf numFmtId="164" fontId="9" fillId="0" borderId="373" xfId="0" applyNumberFormat="1" applyFont="1" applyFill="1" applyBorder="1" applyAlignment="1">
      <alignment horizontal="center" vertical="center" wrapText="1"/>
    </xf>
    <xf numFmtId="164" fontId="9" fillId="0" borderId="318" xfId="0" applyNumberFormat="1" applyFont="1" applyFill="1" applyBorder="1" applyAlignment="1">
      <alignment horizontal="center" vertical="center" wrapText="1"/>
    </xf>
    <xf numFmtId="164" fontId="12" fillId="0" borderId="363" xfId="0" applyNumberFormat="1" applyFont="1" applyFill="1" applyBorder="1" applyAlignment="1">
      <alignment horizontal="justify" vertical="center" wrapText="1"/>
    </xf>
    <xf numFmtId="164" fontId="12" fillId="0" borderId="374" xfId="0" applyNumberFormat="1" applyFont="1" applyFill="1" applyBorder="1" applyAlignment="1">
      <alignment horizontal="justify" vertical="center" wrapText="1"/>
    </xf>
    <xf numFmtId="164" fontId="12" fillId="0" borderId="375" xfId="0" applyNumberFormat="1" applyFont="1" applyFill="1" applyBorder="1" applyAlignment="1">
      <alignment horizontal="justify" vertical="center" wrapText="1"/>
    </xf>
    <xf numFmtId="164" fontId="49" fillId="0" borderId="285" xfId="0" applyNumberFormat="1" applyFont="1" applyFill="1" applyBorder="1" applyAlignment="1">
      <alignment horizontal="left" vertical="justify"/>
    </xf>
    <xf numFmtId="164" fontId="49" fillId="0" borderId="197" xfId="0" applyNumberFormat="1" applyFont="1" applyFill="1" applyBorder="1" applyAlignment="1">
      <alignment horizontal="left" vertical="justify"/>
    </xf>
    <xf numFmtId="164" fontId="49" fillId="0" borderId="308" xfId="0" applyNumberFormat="1" applyFont="1" applyFill="1" applyBorder="1" applyAlignment="1">
      <alignment horizontal="left" vertical="justify"/>
    </xf>
    <xf numFmtId="164" fontId="49" fillId="0" borderId="47" xfId="0" applyNumberFormat="1" applyFont="1" applyFill="1" applyBorder="1" applyAlignment="1">
      <alignment horizontal="justify" vertical="justify"/>
    </xf>
    <xf numFmtId="164" fontId="49" fillId="0" borderId="293" xfId="0" applyNumberFormat="1" applyFont="1" applyFill="1" applyBorder="1" applyAlignment="1">
      <alignment horizontal="justify" vertical="justify"/>
    </xf>
    <xf numFmtId="164" fontId="49" fillId="0" borderId="189" xfId="0" applyNumberFormat="1" applyFont="1" applyFill="1" applyBorder="1" applyAlignment="1">
      <alignment horizontal="justify" vertical="justify"/>
    </xf>
    <xf numFmtId="164" fontId="49" fillId="0" borderId="120" xfId="0" applyNumberFormat="1" applyFont="1" applyFill="1" applyBorder="1" applyAlignment="1">
      <alignment horizontal="justify" vertical="justify"/>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investice - priority"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bcan.ckrumlov.info/docs/cz/projekt_autobusove_zastavky_I_etapa.xml" TargetMode="External" /><Relationship Id="rId2" Type="http://schemas.openxmlformats.org/officeDocument/2006/relationships/hyperlink" Target="http://obcan.ckrumlov.info/docs/cz/20111208_rekonstrukce_lavka.xml" TargetMode="External" /><Relationship Id="rId3" Type="http://schemas.openxmlformats.org/officeDocument/2006/relationships/hyperlink" Target="http://obcan.ckrumlov.info/docs/cz/obnova_zabradli.xml" TargetMode="External" /><Relationship Id="rId4" Type="http://schemas.openxmlformats.org/officeDocument/2006/relationships/hyperlink" Target="http://obcan.ckrumlov.info/docs/cz/Vymena_koncovych_svitidel_Fialkova.xm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eidel.cz/" TargetMode="External" /><Relationship Id="rId2" Type="http://schemas.openxmlformats.org/officeDocument/2006/relationships/hyperlink" Target="http://obcan.ckrumlov.info/docs/cz/unesco_management.xml" TargetMode="External" /><Relationship Id="rId3" Type="http://schemas.openxmlformats.org/officeDocument/2006/relationships/hyperlink" Target="http://obcan.ckrumlov.info/docs/cz/digitalizace_kina.xml" TargetMode="External" /><Relationship Id="rId4" Type="http://schemas.openxmlformats.org/officeDocument/2006/relationships/comments" Target="../comments3.xml" /><Relationship Id="rId5" Type="http://schemas.openxmlformats.org/officeDocument/2006/relationships/vmlDrawing" Target="../drawings/vmlDrawing3.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obcan.ckrumlov.info/docs/cz/projekt_rekonstrukce_viceucelove_hriste_zs_plesivec.xml" TargetMode="External" /><Relationship Id="rId2" Type="http://schemas.openxmlformats.org/officeDocument/2006/relationships/hyperlink" Target="http://obcan.ckrumlov.info/docs/cz/Projekt_oprava_strechy_ZS_TG_Masaryka.xml" TargetMode="External" /><Relationship Id="rId3" Type="http://schemas.openxmlformats.org/officeDocument/2006/relationships/hyperlink" Target="http://obcan.ckrumlov.info/docs/cz/Projekt_vymena_oken_ZS_Linecka.xml" TargetMode="External" /><Relationship Id="rId4" Type="http://schemas.openxmlformats.org/officeDocument/2006/relationships/hyperlink" Target="http://obcan.ckrumlov.info/docs/cz/Projekt_jidelna_MS_Vysehrad.xml" TargetMode="External" /><Relationship Id="rId5" Type="http://schemas.openxmlformats.org/officeDocument/2006/relationships/comments" Target="../comments4.xml" /><Relationship Id="rId6" Type="http://schemas.openxmlformats.org/officeDocument/2006/relationships/vmlDrawing" Target="../drawings/vmlDrawing4.v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obcan.ckrumlov.info/docs/cz/sberny_dvur.xml"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obcan.ckrumlov.info/docs/cz/Rekonstrukce_hriste_sidliste_Mir.xml" TargetMode="External" /><Relationship Id="rId2" Type="http://schemas.openxmlformats.org/officeDocument/2006/relationships/hyperlink" Target="http://obcan.ckrumlov.info/docs/cz/rekonstrukce_zazemi_slavoj.xml" TargetMode="External" /><Relationship Id="rId3" Type="http://schemas.openxmlformats.org/officeDocument/2006/relationships/comments" Target="../comments8.xml" /><Relationship Id="rId4" Type="http://schemas.openxmlformats.org/officeDocument/2006/relationships/vmlDrawing" Target="../drawings/vmlDrawing8.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obcan.ckrumlov.info/docs/cz/projekt_tc_orp.xml" TargetMode="External" /><Relationship Id="rId2" Type="http://schemas.openxmlformats.org/officeDocument/2006/relationships/hyperlink" Target="http://obcan.ckrumlov.info/docs/cz/vzdelavani_v_egon_centru.xml" TargetMode="External" /><Relationship Id="rId3" Type="http://schemas.openxmlformats.org/officeDocument/2006/relationships/comments" Target="../comments9.xml" /><Relationship Id="rId4" Type="http://schemas.openxmlformats.org/officeDocument/2006/relationships/vmlDrawing" Target="../drawings/vmlDrawing9.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M142"/>
  <sheetViews>
    <sheetView zoomScaleSheetLayoutView="100" zoomScalePageLayoutView="0" workbookViewId="0" topLeftCell="A1">
      <pane ySplit="5" topLeftCell="BM24" activePane="bottomLeft" state="frozen"/>
      <selection pane="topLeft" activeCell="A1" sqref="A1"/>
      <selection pane="bottomLeft" activeCell="AE50" sqref="AE50"/>
    </sheetView>
  </sheetViews>
  <sheetFormatPr defaultColWidth="9.00390625" defaultRowHeight="12.75" outlineLevelCol="1"/>
  <cols>
    <col min="1" max="1" width="4.125" style="190" customWidth="1"/>
    <col min="2" max="2" width="49.875" style="0" customWidth="1"/>
    <col min="3" max="3" width="5.375" style="7" customWidth="1"/>
    <col min="4" max="4" width="5.00390625" style="7" customWidth="1"/>
    <col min="5" max="5" width="5.125" style="7" customWidth="1"/>
    <col min="6" max="6" width="4.625" style="39" customWidth="1"/>
    <col min="7" max="8" width="5.25390625" style="7" customWidth="1"/>
    <col min="9" max="9" width="4.625" style="7" bestFit="1" customWidth="1"/>
    <col min="10" max="10" width="4.875" style="7" bestFit="1" customWidth="1"/>
    <col min="11" max="12" width="4.875" style="7" customWidth="1"/>
    <col min="13" max="13" width="4.75390625" style="0" customWidth="1" outlineLevel="1"/>
    <col min="14" max="14" width="4.625" style="0" customWidth="1" outlineLevel="1"/>
    <col min="15" max="15" width="4.375" style="0" customWidth="1" outlineLevel="1"/>
    <col min="16" max="16" width="7.125" style="7" customWidth="1" outlineLevel="1"/>
    <col min="17" max="17" width="4.625" style="7" customWidth="1" outlineLevel="1"/>
    <col min="18" max="18" width="4.375" style="0" customWidth="1" outlineLevel="1"/>
    <col min="19" max="19" width="5.25390625" style="0" customWidth="1" outlineLevel="1"/>
    <col min="20" max="20" width="4.375" style="0" customWidth="1" outlineLevel="1"/>
    <col min="21" max="21" width="5.125" style="7" customWidth="1" outlineLevel="1"/>
    <col min="22" max="22" width="4.625" style="7" customWidth="1" outlineLevel="1"/>
    <col min="23" max="23" width="5.625" style="15" customWidth="1"/>
    <col min="24" max="24" width="4.375" style="15" customWidth="1"/>
    <col min="25" max="25" width="5.375" style="15" customWidth="1"/>
    <col min="26" max="26" width="5.875" style="7" customWidth="1"/>
    <col min="27" max="16384" width="9.125" style="3" customWidth="1"/>
  </cols>
  <sheetData>
    <row r="1" spans="1:26" ht="15.75">
      <c r="A1" s="191" t="s">
        <v>346</v>
      </c>
      <c r="B1" s="72"/>
      <c r="C1" s="72"/>
      <c r="D1" s="72"/>
      <c r="E1" s="72"/>
      <c r="F1" s="72"/>
      <c r="G1" s="72"/>
      <c r="H1" s="72"/>
      <c r="I1" s="72"/>
      <c r="J1" s="72"/>
      <c r="K1" s="72"/>
      <c r="L1" s="72"/>
      <c r="M1" s="72"/>
      <c r="N1" s="72"/>
      <c r="O1" s="72"/>
      <c r="P1" s="72"/>
      <c r="Q1" s="72"/>
      <c r="R1" s="72"/>
      <c r="S1" s="72"/>
      <c r="T1" s="72"/>
      <c r="U1" s="72"/>
      <c r="V1" s="72"/>
      <c r="W1" s="72"/>
      <c r="X1" s="73"/>
      <c r="Y1" s="1756" t="s">
        <v>38</v>
      </c>
      <c r="Z1" s="1757"/>
    </row>
    <row r="2" ht="5.25" customHeight="1" thickBot="1"/>
    <row r="3" spans="1:26" s="13" customFormat="1" ht="18.75" customHeight="1">
      <c r="A3" s="1743" t="s">
        <v>347</v>
      </c>
      <c r="B3" s="1739"/>
      <c r="C3" s="1744" t="s">
        <v>39</v>
      </c>
      <c r="D3" s="1745"/>
      <c r="E3" s="1745"/>
      <c r="F3" s="1745"/>
      <c r="G3" s="1742"/>
      <c r="H3" s="1744" t="s">
        <v>334</v>
      </c>
      <c r="I3" s="1745"/>
      <c r="J3" s="1745"/>
      <c r="K3" s="1745"/>
      <c r="L3" s="1742"/>
      <c r="M3" s="1763" t="s">
        <v>40</v>
      </c>
      <c r="N3" s="1764"/>
      <c r="O3" s="1764"/>
      <c r="P3" s="1764"/>
      <c r="Q3" s="1765"/>
      <c r="R3" s="1766" t="s">
        <v>41</v>
      </c>
      <c r="S3" s="1767"/>
      <c r="T3" s="1767"/>
      <c r="U3" s="1767"/>
      <c r="V3" s="1768"/>
      <c r="W3" s="1760" t="s">
        <v>27</v>
      </c>
      <c r="X3" s="1761"/>
      <c r="Y3" s="1761"/>
      <c r="Z3" s="1762"/>
    </row>
    <row r="4" spans="1:26" s="50" customFormat="1" ht="17.25" customHeight="1" thickBot="1">
      <c r="A4" s="1740"/>
      <c r="B4" s="1741"/>
      <c r="C4" s="46" t="s">
        <v>1</v>
      </c>
      <c r="D4" s="143" t="s">
        <v>213</v>
      </c>
      <c r="E4" s="144" t="s">
        <v>2</v>
      </c>
      <c r="F4" s="1736" t="s">
        <v>5</v>
      </c>
      <c r="G4" s="1734"/>
      <c r="H4" s="46" t="s">
        <v>1</v>
      </c>
      <c r="I4" s="143" t="s">
        <v>213</v>
      </c>
      <c r="J4" s="145" t="s">
        <v>2</v>
      </c>
      <c r="K4" s="1758" t="s">
        <v>5</v>
      </c>
      <c r="L4" s="1759"/>
      <c r="M4" s="47" t="s">
        <v>1</v>
      </c>
      <c r="N4" s="148" t="s">
        <v>213</v>
      </c>
      <c r="O4" s="149" t="s">
        <v>2</v>
      </c>
      <c r="P4" s="1758" t="s">
        <v>5</v>
      </c>
      <c r="Q4" s="1759"/>
      <c r="R4" s="48" t="s">
        <v>1</v>
      </c>
      <c r="S4" s="148" t="s">
        <v>213</v>
      </c>
      <c r="T4" s="149" t="s">
        <v>2</v>
      </c>
      <c r="U4" s="1758" t="s">
        <v>5</v>
      </c>
      <c r="V4" s="1759"/>
      <c r="W4" s="49" t="s">
        <v>1</v>
      </c>
      <c r="X4" s="150" t="s">
        <v>213</v>
      </c>
      <c r="Y4" s="152" t="s">
        <v>2</v>
      </c>
      <c r="Z4" s="61" t="s">
        <v>5</v>
      </c>
    </row>
    <row r="5" spans="1:37" s="13" customFormat="1" ht="24" customHeight="1" thickBot="1">
      <c r="A5" s="1738" t="s">
        <v>263</v>
      </c>
      <c r="B5" s="1737"/>
      <c r="C5" s="454">
        <f>C18+C62+C79+C90+C96+C108+C130</f>
        <v>27.1</v>
      </c>
      <c r="D5" s="455">
        <f>D13+D18+D62+D79+D90+D96+D108+D130</f>
        <v>17.3</v>
      </c>
      <c r="E5" s="456">
        <f>C5+D5</f>
        <v>44.400000000000006</v>
      </c>
      <c r="F5" s="457"/>
      <c r="G5" s="458">
        <f>G18+G62+G79+G90+G96+G108+G130</f>
        <v>15.200000000000001</v>
      </c>
      <c r="H5" s="454">
        <f>H18+H62+H79+H90+H96+H108+H130</f>
        <v>30.200000000000003</v>
      </c>
      <c r="I5" s="455">
        <f>I18+I62+I79+I90+I96+I108+I130</f>
        <v>16.8</v>
      </c>
      <c r="J5" s="504">
        <f>H5+I5</f>
        <v>47</v>
      </c>
      <c r="K5" s="459"/>
      <c r="L5" s="458">
        <f>L18+L62+L79+L90+L96+L108+L130</f>
        <v>10.399999999999999</v>
      </c>
      <c r="M5" s="459">
        <f>M18+M62+M79+M90+M96+M108+M130</f>
        <v>32.2</v>
      </c>
      <c r="N5" s="455">
        <f>N18+N62+N79+N90+N96+N108+N130</f>
        <v>19.9</v>
      </c>
      <c r="O5" s="456">
        <f>SUM(M5:N5)</f>
        <v>52.1</v>
      </c>
      <c r="P5" s="459"/>
      <c r="Q5" s="463">
        <f>Q18+Q62+Q79+Q90+Q96+Q108+Q130</f>
        <v>11.799999999999999</v>
      </c>
      <c r="R5" s="460">
        <f>R18+R62+R79+R90+R96+R108+R130</f>
        <v>59.60000000000001</v>
      </c>
      <c r="S5" s="455">
        <f>S18+S62+S79+S90+S96+S108+S130</f>
        <v>13</v>
      </c>
      <c r="T5" s="456">
        <f>R5+S5</f>
        <v>72.60000000000001</v>
      </c>
      <c r="U5" s="459"/>
      <c r="V5" s="463">
        <f>V18+V62+V79+V90+V96+V108+V130</f>
        <v>5.5</v>
      </c>
      <c r="W5" s="461">
        <f>C5+H5+M5+R5</f>
        <v>149.10000000000002</v>
      </c>
      <c r="X5" s="462">
        <f>D5+I5+N5+S5</f>
        <v>67</v>
      </c>
      <c r="Y5" s="505">
        <f>X5+W5</f>
        <v>216.10000000000002</v>
      </c>
      <c r="Z5" s="463">
        <f>V5+Q5+L5+G5</f>
        <v>42.9</v>
      </c>
      <c r="AA5" s="316"/>
      <c r="AB5" s="20"/>
      <c r="AC5" s="20"/>
      <c r="AD5" s="20"/>
      <c r="AE5" s="20"/>
      <c r="AF5" s="20"/>
      <c r="AG5" s="20"/>
      <c r="AH5" s="20"/>
      <c r="AI5" s="20"/>
      <c r="AJ5" s="20"/>
      <c r="AK5" s="20"/>
    </row>
    <row r="6" spans="1:26" ht="12.75">
      <c r="A6" s="1747" t="s">
        <v>323</v>
      </c>
      <c r="B6" s="1748"/>
      <c r="C6" s="183"/>
      <c r="D6" s="183"/>
      <c r="E6" s="183"/>
      <c r="F6" s="184"/>
      <c r="G6" s="183"/>
      <c r="H6" s="183"/>
      <c r="I6" s="183"/>
      <c r="J6" s="183"/>
      <c r="K6" s="183"/>
      <c r="L6" s="183"/>
      <c r="M6" s="186"/>
      <c r="N6" s="186"/>
      <c r="O6" s="186"/>
      <c r="P6" s="183"/>
      <c r="Q6" s="183"/>
      <c r="R6" s="186"/>
      <c r="S6" s="186"/>
      <c r="T6" s="186"/>
      <c r="U6" s="183"/>
      <c r="V6" s="183"/>
      <c r="W6" s="187"/>
      <c r="X6" s="187"/>
      <c r="Y6" s="187"/>
      <c r="Z6" s="185"/>
    </row>
    <row r="7" spans="1:26" ht="24" customHeight="1">
      <c r="A7" s="192">
        <v>1.1</v>
      </c>
      <c r="B7" s="76" t="s">
        <v>45</v>
      </c>
      <c r="C7" s="55">
        <v>4.6</v>
      </c>
      <c r="D7" s="207"/>
      <c r="E7" s="54">
        <f>SUM(C7:D7)</f>
        <v>4.6</v>
      </c>
      <c r="F7" s="251"/>
      <c r="G7" s="56"/>
      <c r="H7" s="55"/>
      <c r="I7" s="207"/>
      <c r="J7" s="252"/>
      <c r="K7" s="59"/>
      <c r="L7" s="56"/>
      <c r="M7" s="253"/>
      <c r="N7" s="254"/>
      <c r="O7" s="166"/>
      <c r="P7" s="59"/>
      <c r="Q7" s="41"/>
      <c r="R7" s="255"/>
      <c r="S7" s="338"/>
      <c r="T7" s="295"/>
      <c r="U7" s="59"/>
      <c r="V7" s="41"/>
      <c r="W7" s="57">
        <f>SUM(C7,H7,M7,R7)</f>
        <v>4.6</v>
      </c>
      <c r="X7" s="167">
        <f aca="true" t="shared" si="0" ref="X7:X12">D7+I7+N7+S7</f>
        <v>0</v>
      </c>
      <c r="Y7" s="168">
        <f aca="true" t="shared" si="1" ref="Y7:Y12">SUM(W7:X7)</f>
        <v>4.6</v>
      </c>
      <c r="Z7" s="41">
        <f>G7+L7+Q7+V7</f>
        <v>0</v>
      </c>
    </row>
    <row r="8" spans="1:26" ht="12.75">
      <c r="A8" s="192">
        <v>1.2</v>
      </c>
      <c r="B8" s="655" t="s">
        <v>4</v>
      </c>
      <c r="C8" s="77">
        <v>2.9</v>
      </c>
      <c r="D8" s="78"/>
      <c r="E8" s="54">
        <f>SUM(C8:D8)</f>
        <v>2.9</v>
      </c>
      <c r="F8" s="87" t="s">
        <v>23</v>
      </c>
      <c r="G8" s="80">
        <v>2.7</v>
      </c>
      <c r="H8" s="77"/>
      <c r="I8" s="78"/>
      <c r="J8" s="114"/>
      <c r="K8" s="83"/>
      <c r="L8" s="80"/>
      <c r="M8" s="27"/>
      <c r="N8" s="163"/>
      <c r="O8" s="164"/>
      <c r="P8" s="83"/>
      <c r="Q8" s="84"/>
      <c r="R8" s="82"/>
      <c r="S8" s="163"/>
      <c r="T8" s="291"/>
      <c r="U8" s="83"/>
      <c r="V8" s="84"/>
      <c r="W8" s="85">
        <f>C8+H8+M8+R8</f>
        <v>2.9</v>
      </c>
      <c r="X8" s="161">
        <f t="shared" si="0"/>
        <v>0</v>
      </c>
      <c r="Y8" s="162">
        <f t="shared" si="1"/>
        <v>2.9</v>
      </c>
      <c r="Z8" s="84">
        <f>V8+Q8+L8+G8</f>
        <v>2.7</v>
      </c>
    </row>
    <row r="9" spans="1:26" ht="12.75">
      <c r="A9" s="96">
        <v>1.3</v>
      </c>
      <c r="B9" s="86" t="s">
        <v>24</v>
      </c>
      <c r="C9" s="77">
        <v>0.8</v>
      </c>
      <c r="D9" s="78"/>
      <c r="E9" s="79">
        <f>SUM(C9:D9)</f>
        <v>0.8</v>
      </c>
      <c r="F9" s="87"/>
      <c r="G9" s="80"/>
      <c r="H9" s="77"/>
      <c r="I9" s="78"/>
      <c r="J9" s="114"/>
      <c r="K9" s="83"/>
      <c r="L9" s="80"/>
      <c r="M9" s="27"/>
      <c r="N9" s="163"/>
      <c r="O9" s="164"/>
      <c r="P9" s="83"/>
      <c r="Q9" s="84"/>
      <c r="R9" s="82"/>
      <c r="S9" s="163"/>
      <c r="T9" s="291"/>
      <c r="U9" s="83"/>
      <c r="V9" s="84"/>
      <c r="W9" s="85">
        <f>C9+H9+M9+R9</f>
        <v>0.8</v>
      </c>
      <c r="X9" s="161">
        <f t="shared" si="0"/>
        <v>0</v>
      </c>
      <c r="Y9" s="162">
        <f t="shared" si="1"/>
        <v>0.8</v>
      </c>
      <c r="Z9" s="84">
        <f>G9+L9+Q9+V9</f>
        <v>0</v>
      </c>
    </row>
    <row r="10" spans="1:26" ht="12.75">
      <c r="A10" s="192">
        <v>1.4</v>
      </c>
      <c r="B10" s="209" t="s">
        <v>269</v>
      </c>
      <c r="C10" s="88"/>
      <c r="D10" s="89"/>
      <c r="E10" s="503"/>
      <c r="F10" s="90"/>
      <c r="G10" s="91"/>
      <c r="H10" s="88"/>
      <c r="I10" s="89">
        <v>0.7</v>
      </c>
      <c r="J10" s="498">
        <f>SUM(H10:I10)</f>
        <v>0.7</v>
      </c>
      <c r="K10" s="93"/>
      <c r="L10" s="91"/>
      <c r="M10" s="29"/>
      <c r="N10" s="165"/>
      <c r="O10" s="539"/>
      <c r="P10" s="93"/>
      <c r="Q10" s="123"/>
      <c r="R10" s="92"/>
      <c r="S10" s="165"/>
      <c r="T10" s="291"/>
      <c r="U10" s="93"/>
      <c r="V10" s="123"/>
      <c r="W10" s="85">
        <f>C10+H10+M10+R10</f>
        <v>0</v>
      </c>
      <c r="X10" s="161">
        <f t="shared" si="0"/>
        <v>0.7</v>
      </c>
      <c r="Y10" s="162">
        <f t="shared" si="1"/>
        <v>0.7</v>
      </c>
      <c r="Z10" s="84">
        <f>G10+L10+Q10+V10</f>
        <v>0</v>
      </c>
    </row>
    <row r="11" spans="1:26" ht="12.75">
      <c r="A11" s="192">
        <v>1.5</v>
      </c>
      <c r="B11" s="716" t="s">
        <v>397</v>
      </c>
      <c r="C11" s="717"/>
      <c r="D11" s="718"/>
      <c r="E11" s="719"/>
      <c r="F11" s="720"/>
      <c r="G11" s="721"/>
      <c r="H11" s="717"/>
      <c r="I11" s="718"/>
      <c r="J11" s="722"/>
      <c r="K11" s="723"/>
      <c r="L11" s="721"/>
      <c r="M11" s="724"/>
      <c r="N11" s="725">
        <v>0.4</v>
      </c>
      <c r="O11" s="726">
        <f>SUM(M11:N11)</f>
        <v>0.4</v>
      </c>
      <c r="P11" s="729" t="s">
        <v>398</v>
      </c>
      <c r="Q11" s="727">
        <v>0.3</v>
      </c>
      <c r="R11" s="728"/>
      <c r="S11" s="725"/>
      <c r="T11" s="291"/>
      <c r="U11" s="723"/>
      <c r="V11" s="727"/>
      <c r="W11" s="85">
        <f>C11+H11+M11+R11</f>
        <v>0</v>
      </c>
      <c r="X11" s="161">
        <f t="shared" si="0"/>
        <v>0.4</v>
      </c>
      <c r="Y11" s="162">
        <f t="shared" si="1"/>
        <v>0.4</v>
      </c>
      <c r="Z11" s="84">
        <f>G11+L11+Q11+V11</f>
        <v>0.3</v>
      </c>
    </row>
    <row r="12" spans="1:33" ht="12.75">
      <c r="A12" s="96">
        <v>1.6</v>
      </c>
      <c r="B12" s="170" t="s">
        <v>167</v>
      </c>
      <c r="C12" s="108"/>
      <c r="D12" s="134"/>
      <c r="E12" s="171"/>
      <c r="F12" s="172"/>
      <c r="G12" s="110"/>
      <c r="H12" s="108"/>
      <c r="I12" s="134"/>
      <c r="J12" s="135"/>
      <c r="K12" s="173"/>
      <c r="L12" s="110"/>
      <c r="M12" s="174"/>
      <c r="N12" s="175"/>
      <c r="O12" s="176"/>
      <c r="P12" s="173"/>
      <c r="Q12" s="137"/>
      <c r="R12" s="177">
        <v>0.9</v>
      </c>
      <c r="S12" s="175"/>
      <c r="T12" s="291">
        <f>SUM(R12:S12)</f>
        <v>0.9</v>
      </c>
      <c r="U12" s="173"/>
      <c r="V12" s="137"/>
      <c r="W12" s="178">
        <f>C12+H12+M12+R12</f>
        <v>0.9</v>
      </c>
      <c r="X12" s="179">
        <f t="shared" si="0"/>
        <v>0</v>
      </c>
      <c r="Y12" s="180">
        <f t="shared" si="1"/>
        <v>0.9</v>
      </c>
      <c r="Z12" s="521">
        <f>G12+L12+Q12+V12</f>
        <v>0</v>
      </c>
      <c r="AA12" s="4"/>
      <c r="AB12" s="4"/>
      <c r="AC12" s="4"/>
      <c r="AD12" s="4"/>
      <c r="AE12" s="4"/>
      <c r="AF12" s="4"/>
      <c r="AG12" s="4"/>
    </row>
    <row r="13" spans="1:37" s="42" customFormat="1" ht="13.5" thickBot="1">
      <c r="A13" s="1749" t="s">
        <v>327</v>
      </c>
      <c r="B13" s="1750"/>
      <c r="C13" s="434">
        <f>SUM(C7:C12)</f>
        <v>8.3</v>
      </c>
      <c r="D13" s="430">
        <f>SUM(D7:D12)</f>
        <v>0</v>
      </c>
      <c r="E13" s="431">
        <f>SUM(E7:E12)</f>
        <v>8.3</v>
      </c>
      <c r="F13" s="464"/>
      <c r="G13" s="433">
        <f>SUM(G7:G12)</f>
        <v>2.7</v>
      </c>
      <c r="H13" s="434">
        <f>SUM(H7:H12)</f>
        <v>0</v>
      </c>
      <c r="I13" s="430">
        <f>SUM(I7:I12)</f>
        <v>0.7</v>
      </c>
      <c r="J13" s="447">
        <f>SUM(J7:J12)</f>
        <v>0.7</v>
      </c>
      <c r="K13" s="435"/>
      <c r="L13" s="433">
        <f>SUM(L7:L12)</f>
        <v>0</v>
      </c>
      <c r="M13" s="442">
        <f>SUM(M7:M12)</f>
        <v>0</v>
      </c>
      <c r="N13" s="443">
        <f>SUM(N7:N12)</f>
        <v>0.4</v>
      </c>
      <c r="O13" s="444">
        <f>SUM(O7:O12)</f>
        <v>0.4</v>
      </c>
      <c r="P13" s="435"/>
      <c r="Q13" s="441">
        <f>SUM(Q7:Q12)</f>
        <v>0.3</v>
      </c>
      <c r="R13" s="445">
        <f>SUM(R7:R12)</f>
        <v>0.9</v>
      </c>
      <c r="S13" s="443">
        <f>SUM(S7:S12)</f>
        <v>0</v>
      </c>
      <c r="T13" s="465">
        <f>SUM(T7:T12)</f>
        <v>0.9</v>
      </c>
      <c r="U13" s="435"/>
      <c r="V13" s="441">
        <f>SUM(V7:V12)</f>
        <v>0</v>
      </c>
      <c r="W13" s="438">
        <f>SUM(C13,H13,M13,R13)</f>
        <v>9.200000000000001</v>
      </c>
      <c r="X13" s="439">
        <f>SUM(X7:X9)</f>
        <v>0</v>
      </c>
      <c r="Y13" s="440">
        <f>SUM(Y7:Y9)</f>
        <v>8.3</v>
      </c>
      <c r="Z13" s="522">
        <f>SUM(Z7:Z9)</f>
        <v>2.7</v>
      </c>
      <c r="AA13" s="20"/>
      <c r="AB13" s="20"/>
      <c r="AC13" s="20"/>
      <c r="AD13" s="20"/>
      <c r="AE13" s="20"/>
      <c r="AF13" s="20"/>
      <c r="AG13" s="20"/>
      <c r="AH13" s="20"/>
      <c r="AI13" s="20"/>
      <c r="AJ13" s="20"/>
      <c r="AK13" s="20"/>
    </row>
    <row r="14" spans="1:27" ht="5.25" customHeight="1" thickBot="1">
      <c r="A14" s="198"/>
      <c r="B14" s="5"/>
      <c r="C14" s="6"/>
      <c r="D14" s="6"/>
      <c r="E14" s="6"/>
      <c r="F14" s="58"/>
      <c r="G14" s="6"/>
      <c r="H14" s="6"/>
      <c r="I14" s="6"/>
      <c r="J14" s="6"/>
      <c r="K14" s="6"/>
      <c r="L14" s="6"/>
      <c r="M14" s="4"/>
      <c r="N14" s="4"/>
      <c r="O14" s="4"/>
      <c r="P14" s="6"/>
      <c r="Q14" s="6"/>
      <c r="R14" s="4"/>
      <c r="S14" s="4"/>
      <c r="T14" s="4"/>
      <c r="U14" s="6"/>
      <c r="V14" s="6"/>
      <c r="W14" s="16"/>
      <c r="X14" s="16"/>
      <c r="Y14" s="16"/>
      <c r="Z14" s="6"/>
      <c r="AA14" s="4"/>
    </row>
    <row r="15" spans="1:26" ht="12.75">
      <c r="A15" s="1747" t="s">
        <v>326</v>
      </c>
      <c r="B15" s="1748"/>
      <c r="C15" s="183"/>
      <c r="D15" s="183"/>
      <c r="E15" s="183"/>
      <c r="F15" s="184"/>
      <c r="G15" s="183"/>
      <c r="H15" s="183"/>
      <c r="I15" s="183"/>
      <c r="J15" s="183"/>
      <c r="K15" s="183"/>
      <c r="L15" s="183"/>
      <c r="M15" s="186"/>
      <c r="N15" s="186"/>
      <c r="O15" s="186"/>
      <c r="P15" s="183"/>
      <c r="Q15" s="183"/>
      <c r="R15" s="186"/>
      <c r="S15" s="186"/>
      <c r="T15" s="186"/>
      <c r="U15" s="183"/>
      <c r="V15" s="183"/>
      <c r="W15" s="187"/>
      <c r="X15" s="187"/>
      <c r="Y15" s="187"/>
      <c r="Z15" s="185"/>
    </row>
    <row r="16" spans="1:31" ht="37.5" customHeight="1">
      <c r="A16" s="192">
        <v>1.1</v>
      </c>
      <c r="B16" s="76" t="s">
        <v>241</v>
      </c>
      <c r="C16" s="55"/>
      <c r="D16" s="207"/>
      <c r="E16" s="54"/>
      <c r="F16" s="251"/>
      <c r="G16" s="56"/>
      <c r="H16" s="55"/>
      <c r="I16" s="207"/>
      <c r="J16" s="252"/>
      <c r="K16" s="59"/>
      <c r="L16" s="56"/>
      <c r="M16" s="59">
        <v>3</v>
      </c>
      <c r="N16" s="207"/>
      <c r="O16" s="54">
        <f>SUM(M16:N16)</f>
        <v>3</v>
      </c>
      <c r="P16" s="59"/>
      <c r="Q16" s="41"/>
      <c r="R16" s="255">
        <v>2</v>
      </c>
      <c r="S16" s="338"/>
      <c r="T16" s="295">
        <f>SUM(R16:S16)</f>
        <v>2</v>
      </c>
      <c r="U16" s="59"/>
      <c r="V16" s="41"/>
      <c r="W16" s="57">
        <f>SUM(C16,H16,M16,R16)</f>
        <v>5</v>
      </c>
      <c r="X16" s="167"/>
      <c r="Y16" s="168">
        <f>SUM(W16:X16)</f>
        <v>5</v>
      </c>
      <c r="Z16" s="41"/>
      <c r="AA16" s="314"/>
      <c r="AB16" s="4"/>
      <c r="AC16" s="4"/>
      <c r="AD16" s="4"/>
      <c r="AE16" s="4"/>
    </row>
    <row r="17" spans="1:31" s="42" customFormat="1" ht="13.5" thickBot="1">
      <c r="A17" s="1749" t="s">
        <v>328</v>
      </c>
      <c r="B17" s="1750"/>
      <c r="C17" s="434">
        <f>SUM(C16:C16)</f>
        <v>0</v>
      </c>
      <c r="D17" s="430">
        <f>SUM(D16:D16)</f>
        <v>0</v>
      </c>
      <c r="E17" s="431">
        <f>SUM(E16:E16)</f>
        <v>0</v>
      </c>
      <c r="F17" s="464"/>
      <c r="G17" s="433">
        <f>SUM(G16:G16)</f>
        <v>0</v>
      </c>
      <c r="H17" s="434">
        <f>SUM(H16:H16)</f>
        <v>0</v>
      </c>
      <c r="I17" s="430">
        <f>SUM(I16:I16)</f>
        <v>0</v>
      </c>
      <c r="J17" s="447">
        <f>SUM(J16:J16)</f>
        <v>0</v>
      </c>
      <c r="K17" s="435"/>
      <c r="L17" s="433">
        <f>SUM(L16:L16)</f>
        <v>0</v>
      </c>
      <c r="M17" s="442">
        <f>SUM(M16:M16)</f>
        <v>3</v>
      </c>
      <c r="N17" s="443">
        <f>SUM(N16:N16)</f>
        <v>0</v>
      </c>
      <c r="O17" s="444">
        <f>SUM(O16:O16)</f>
        <v>3</v>
      </c>
      <c r="P17" s="435"/>
      <c r="Q17" s="441">
        <f>SUM(Q16:Q16)</f>
        <v>0</v>
      </c>
      <c r="R17" s="445">
        <f>SUM(R16:R16)</f>
        <v>2</v>
      </c>
      <c r="S17" s="443">
        <f>SUM(S16:S16)</f>
        <v>0</v>
      </c>
      <c r="T17" s="465">
        <f>SUM(T16:T16)</f>
        <v>2</v>
      </c>
      <c r="U17" s="435"/>
      <c r="V17" s="441">
        <f>SUM(V16:V16)</f>
        <v>0</v>
      </c>
      <c r="W17" s="438">
        <f>SUM(C17,H17,M17,R17)</f>
        <v>5</v>
      </c>
      <c r="X17" s="439">
        <f>SUM(X16:X16)</f>
        <v>0</v>
      </c>
      <c r="Y17" s="440">
        <f>SUM(Y16:Y16)</f>
        <v>5</v>
      </c>
      <c r="Z17" s="441">
        <f>SUM(Z16:Z16)</f>
        <v>0</v>
      </c>
      <c r="AA17" s="316"/>
      <c r="AB17" s="20"/>
      <c r="AC17" s="20"/>
      <c r="AD17" s="20"/>
      <c r="AE17" s="20"/>
    </row>
    <row r="18" spans="1:31" s="42" customFormat="1" ht="13.5" thickBot="1">
      <c r="A18" s="1735" t="s">
        <v>329</v>
      </c>
      <c r="B18" s="1746"/>
      <c r="C18" s="584">
        <f>C17+C13</f>
        <v>8.3</v>
      </c>
      <c r="D18" s="585">
        <f>D17+D13</f>
        <v>0</v>
      </c>
      <c r="E18" s="586">
        <f>E17+E13</f>
        <v>8.3</v>
      </c>
      <c r="F18" s="587"/>
      <c r="G18" s="588">
        <f>G17+G13</f>
        <v>2.7</v>
      </c>
      <c r="H18" s="584">
        <f>H17+H13</f>
        <v>0</v>
      </c>
      <c r="I18" s="585">
        <f>I17+I13</f>
        <v>0.7</v>
      </c>
      <c r="J18" s="589">
        <f>H18+I18</f>
        <v>0.7</v>
      </c>
      <c r="K18" s="590"/>
      <c r="L18" s="588">
        <f>L17+L13</f>
        <v>0</v>
      </c>
      <c r="M18" s="591">
        <f>M17+M13</f>
        <v>3</v>
      </c>
      <c r="N18" s="592">
        <f>N17+N13</f>
        <v>0.4</v>
      </c>
      <c r="O18" s="593">
        <f>N18+M18</f>
        <v>3.4</v>
      </c>
      <c r="P18" s="590"/>
      <c r="Q18" s="594">
        <f>Q17+Q13</f>
        <v>0.3</v>
      </c>
      <c r="R18" s="595">
        <f>R17+R13</f>
        <v>2.9</v>
      </c>
      <c r="S18" s="592">
        <f>S17+S13</f>
        <v>0</v>
      </c>
      <c r="T18" s="596">
        <f>R18+S18</f>
        <v>2.9</v>
      </c>
      <c r="U18" s="590"/>
      <c r="V18" s="594">
        <f>V17+V13</f>
        <v>0</v>
      </c>
      <c r="W18" s="597">
        <f>SUM(C18,H18,M18,R18)</f>
        <v>14.200000000000001</v>
      </c>
      <c r="X18" s="598">
        <f>D18+I18+N18+S18</f>
        <v>1.1</v>
      </c>
      <c r="Y18" s="599">
        <f>W18+X18</f>
        <v>15.3</v>
      </c>
      <c r="Z18" s="594">
        <f>G18+L18+Q18+V18</f>
        <v>3</v>
      </c>
      <c r="AA18" s="316"/>
      <c r="AB18" s="20"/>
      <c r="AC18" s="20"/>
      <c r="AD18" s="20"/>
      <c r="AE18" s="20"/>
    </row>
    <row r="19" spans="1:26" ht="10.5" customHeight="1">
      <c r="A19" s="197"/>
      <c r="B19" s="2"/>
      <c r="C19" s="10"/>
      <c r="D19" s="10"/>
      <c r="E19" s="10"/>
      <c r="F19" s="38"/>
      <c r="G19" s="10"/>
      <c r="H19" s="10"/>
      <c r="I19" s="10"/>
      <c r="J19" s="10"/>
      <c r="K19" s="10"/>
      <c r="L19" s="10"/>
      <c r="M19" s="2"/>
      <c r="N19" s="2"/>
      <c r="O19" s="2"/>
      <c r="P19" s="10"/>
      <c r="Q19" s="10"/>
      <c r="R19" s="2"/>
      <c r="S19" s="2"/>
      <c r="T19" s="2"/>
      <c r="U19" s="10"/>
      <c r="V19" s="10"/>
      <c r="W19" s="17"/>
      <c r="X19" s="17"/>
      <c r="Y19" s="17"/>
      <c r="Z19" s="10"/>
    </row>
    <row r="20" spans="1:26" ht="10.5" customHeight="1" thickBot="1">
      <c r="A20" s="197"/>
      <c r="B20" s="2"/>
      <c r="C20" s="10"/>
      <c r="D20" s="10"/>
      <c r="E20" s="10"/>
      <c r="F20" s="38"/>
      <c r="G20" s="10"/>
      <c r="H20" s="10"/>
      <c r="I20" s="10"/>
      <c r="J20" s="10"/>
      <c r="K20" s="10"/>
      <c r="L20" s="10"/>
      <c r="M20" s="2"/>
      <c r="N20" s="2"/>
      <c r="O20" s="2"/>
      <c r="P20" s="10"/>
      <c r="Q20" s="10"/>
      <c r="R20" s="2"/>
      <c r="S20" s="2"/>
      <c r="T20" s="2"/>
      <c r="U20" s="10"/>
      <c r="V20" s="10"/>
      <c r="W20" s="17"/>
      <c r="X20" s="17"/>
      <c r="Y20" s="17"/>
      <c r="Z20" s="10"/>
    </row>
    <row r="21" spans="1:26" ht="11.25" customHeight="1">
      <c r="A21" s="1770" t="s">
        <v>324</v>
      </c>
      <c r="B21" s="1771"/>
      <c r="C21" s="1771"/>
      <c r="D21" s="1771"/>
      <c r="E21" s="1771"/>
      <c r="F21" s="1771"/>
      <c r="G21" s="1771"/>
      <c r="H21" s="1771"/>
      <c r="I21" s="1771"/>
      <c r="J21" s="1771"/>
      <c r="K21" s="1771"/>
      <c r="L21" s="1771"/>
      <c r="M21" s="1771"/>
      <c r="N21" s="1771"/>
      <c r="O21" s="1771"/>
      <c r="P21" s="1771"/>
      <c r="Q21" s="1771"/>
      <c r="R21" s="1771"/>
      <c r="S21" s="1771"/>
      <c r="T21" s="1771"/>
      <c r="U21" s="1771"/>
      <c r="V21" s="1771"/>
      <c r="W21" s="1771"/>
      <c r="X21" s="1771"/>
      <c r="Y21" s="1771"/>
      <c r="Z21" s="1772"/>
    </row>
    <row r="22" spans="1:26" ht="12.75">
      <c r="A22" s="380">
        <v>2.1</v>
      </c>
      <c r="B22" s="404" t="s">
        <v>287</v>
      </c>
      <c r="C22" s="257">
        <v>1.1</v>
      </c>
      <c r="D22" s="207"/>
      <c r="E22" s="54">
        <f aca="true" t="shared" si="2" ref="E22:E30">SUM(C22:D22)</f>
        <v>1.1</v>
      </c>
      <c r="F22" s="40"/>
      <c r="G22" s="56"/>
      <c r="H22" s="55"/>
      <c r="I22" s="207"/>
      <c r="J22" s="294"/>
      <c r="K22" s="59"/>
      <c r="L22" s="56"/>
      <c r="M22" s="55"/>
      <c r="N22" s="207"/>
      <c r="O22" s="54"/>
      <c r="P22" s="59"/>
      <c r="Q22" s="56"/>
      <c r="R22" s="55"/>
      <c r="S22" s="159"/>
      <c r="T22" s="294"/>
      <c r="U22" s="59"/>
      <c r="V22" s="56"/>
      <c r="W22" s="57">
        <f aca="true" t="shared" si="3" ref="W22:W30">C22+H22+M22+R22</f>
        <v>1.1</v>
      </c>
      <c r="X22" s="167">
        <f aca="true" t="shared" si="4" ref="X22:X34">D22+I22+N22+S22</f>
        <v>0</v>
      </c>
      <c r="Y22" s="168">
        <f>SUM(W22:X22)</f>
        <v>1.1</v>
      </c>
      <c r="Z22" s="41">
        <f aca="true" t="shared" si="5" ref="Z22:Z41">G22+L22+Q22+V22</f>
        <v>0</v>
      </c>
    </row>
    <row r="23" spans="1:26" ht="12.75">
      <c r="A23" s="214">
        <v>2.2</v>
      </c>
      <c r="B23" s="309" t="s">
        <v>288</v>
      </c>
      <c r="C23" s="257">
        <v>1.4</v>
      </c>
      <c r="D23" s="207"/>
      <c r="E23" s="54">
        <f t="shared" si="2"/>
        <v>1.4</v>
      </c>
      <c r="F23" s="40"/>
      <c r="G23" s="56"/>
      <c r="H23" s="55"/>
      <c r="I23" s="207"/>
      <c r="J23" s="252"/>
      <c r="K23" s="59"/>
      <c r="L23" s="56"/>
      <c r="M23" s="55"/>
      <c r="N23" s="207"/>
      <c r="O23" s="54"/>
      <c r="P23" s="59"/>
      <c r="Q23" s="56"/>
      <c r="R23" s="55"/>
      <c r="S23" s="207"/>
      <c r="T23" s="252"/>
      <c r="U23" s="59"/>
      <c r="V23" s="56"/>
      <c r="W23" s="57">
        <f t="shared" si="3"/>
        <v>1.4</v>
      </c>
      <c r="X23" s="167">
        <f t="shared" si="4"/>
        <v>0</v>
      </c>
      <c r="Y23" s="168">
        <f aca="true" t="shared" si="6" ref="Y23:Y37">SUM(W23:X23)</f>
        <v>1.4</v>
      </c>
      <c r="Z23" s="41">
        <f t="shared" si="5"/>
        <v>0</v>
      </c>
    </row>
    <row r="24" spans="1:26" ht="12.75">
      <c r="A24" s="96">
        <v>2.3</v>
      </c>
      <c r="B24" s="312" t="s">
        <v>289</v>
      </c>
      <c r="C24" s="420">
        <v>0.8</v>
      </c>
      <c r="D24" s="207"/>
      <c r="E24" s="54">
        <f t="shared" si="2"/>
        <v>0.8</v>
      </c>
      <c r="F24" s="40"/>
      <c r="G24" s="56"/>
      <c r="H24" s="55"/>
      <c r="I24" s="207"/>
      <c r="J24" s="252"/>
      <c r="K24" s="59"/>
      <c r="L24" s="56"/>
      <c r="M24" s="55"/>
      <c r="N24" s="207"/>
      <c r="O24" s="54"/>
      <c r="P24" s="59"/>
      <c r="Q24" s="56"/>
      <c r="R24" s="55"/>
      <c r="S24" s="207"/>
      <c r="T24" s="252"/>
      <c r="U24" s="59"/>
      <c r="V24" s="56"/>
      <c r="W24" s="57">
        <f t="shared" si="3"/>
        <v>0.8</v>
      </c>
      <c r="X24" s="167">
        <f t="shared" si="4"/>
        <v>0</v>
      </c>
      <c r="Y24" s="168">
        <f t="shared" si="6"/>
        <v>0.8</v>
      </c>
      <c r="Z24" s="41">
        <f t="shared" si="5"/>
        <v>0</v>
      </c>
    </row>
    <row r="25" spans="1:26" ht="12.75">
      <c r="A25" s="214">
        <v>2.4</v>
      </c>
      <c r="B25" s="388" t="s">
        <v>290</v>
      </c>
      <c r="C25" s="420">
        <v>0.7</v>
      </c>
      <c r="D25" s="207"/>
      <c r="E25" s="54">
        <f t="shared" si="2"/>
        <v>0.7</v>
      </c>
      <c r="F25" s="40"/>
      <c r="G25" s="56"/>
      <c r="H25" s="55"/>
      <c r="I25" s="207"/>
      <c r="J25" s="252"/>
      <c r="K25" s="59"/>
      <c r="L25" s="56"/>
      <c r="M25" s="55"/>
      <c r="N25" s="207"/>
      <c r="O25" s="54"/>
      <c r="P25" s="59"/>
      <c r="Q25" s="56"/>
      <c r="R25" s="55"/>
      <c r="S25" s="207"/>
      <c r="T25" s="252"/>
      <c r="U25" s="59"/>
      <c r="V25" s="56"/>
      <c r="W25" s="57">
        <f t="shared" si="3"/>
        <v>0.7</v>
      </c>
      <c r="X25" s="167">
        <f t="shared" si="4"/>
        <v>0</v>
      </c>
      <c r="Y25" s="168">
        <f t="shared" si="6"/>
        <v>0.7</v>
      </c>
      <c r="Z25" s="41">
        <f t="shared" si="5"/>
        <v>0</v>
      </c>
    </row>
    <row r="26" spans="1:26" ht="12.75">
      <c r="A26" s="96">
        <v>2.5</v>
      </c>
      <c r="B26" s="312" t="s">
        <v>291</v>
      </c>
      <c r="C26" s="420">
        <v>0.7</v>
      </c>
      <c r="D26" s="207"/>
      <c r="E26" s="54">
        <f t="shared" si="2"/>
        <v>0.7</v>
      </c>
      <c r="F26" s="40"/>
      <c r="G26" s="56"/>
      <c r="H26" s="55"/>
      <c r="I26" s="207"/>
      <c r="J26" s="252"/>
      <c r="K26" s="59"/>
      <c r="L26" s="56"/>
      <c r="M26" s="55"/>
      <c r="N26" s="207"/>
      <c r="O26" s="54"/>
      <c r="P26" s="59"/>
      <c r="Q26" s="56"/>
      <c r="R26" s="55"/>
      <c r="S26" s="207"/>
      <c r="T26" s="252"/>
      <c r="U26" s="59"/>
      <c r="V26" s="56"/>
      <c r="W26" s="57">
        <f t="shared" si="3"/>
        <v>0.7</v>
      </c>
      <c r="X26" s="167">
        <f t="shared" si="4"/>
        <v>0</v>
      </c>
      <c r="Y26" s="168">
        <f t="shared" si="6"/>
        <v>0.7</v>
      </c>
      <c r="Z26" s="41">
        <f t="shared" si="5"/>
        <v>0</v>
      </c>
    </row>
    <row r="27" spans="1:26" ht="12.75">
      <c r="A27" s="96">
        <v>2.6</v>
      </c>
      <c r="B27" s="86" t="s">
        <v>144</v>
      </c>
      <c r="C27" s="1556"/>
      <c r="D27" s="1256">
        <v>0.4</v>
      </c>
      <c r="E27" s="842">
        <f t="shared" si="2"/>
        <v>0.4</v>
      </c>
      <c r="F27" s="1557"/>
      <c r="G27" s="1258"/>
      <c r="H27" s="805"/>
      <c r="I27" s="1256">
        <v>0.2</v>
      </c>
      <c r="J27" s="1558">
        <f>SUM(H27:I27)</f>
        <v>0.2</v>
      </c>
      <c r="K27" s="1381"/>
      <c r="L27" s="1258"/>
      <c r="M27" s="805"/>
      <c r="N27" s="1256">
        <v>0.5</v>
      </c>
      <c r="O27" s="842">
        <f>SUM(M27:N27)</f>
        <v>0.5</v>
      </c>
      <c r="P27" s="1381"/>
      <c r="Q27" s="1258"/>
      <c r="R27" s="805"/>
      <c r="S27" s="1256"/>
      <c r="T27" s="1558"/>
      <c r="U27" s="1381"/>
      <c r="V27" s="1258"/>
      <c r="W27" s="1559">
        <f t="shared" si="3"/>
        <v>0</v>
      </c>
      <c r="X27" s="1560">
        <f t="shared" si="4"/>
        <v>1.1</v>
      </c>
      <c r="Y27" s="1209">
        <f t="shared" si="6"/>
        <v>1.1</v>
      </c>
      <c r="Z27" s="1190">
        <f t="shared" si="5"/>
        <v>0</v>
      </c>
    </row>
    <row r="28" spans="1:26" ht="12.75">
      <c r="A28" s="96">
        <v>2.7</v>
      </c>
      <c r="B28" s="86" t="s">
        <v>145</v>
      </c>
      <c r="C28" s="1561">
        <v>0.6</v>
      </c>
      <c r="D28" s="1256"/>
      <c r="E28" s="842">
        <f t="shared" si="2"/>
        <v>0.6</v>
      </c>
      <c r="F28" s="1557"/>
      <c r="G28" s="1258"/>
      <c r="H28" s="805">
        <v>1.4</v>
      </c>
      <c r="I28" s="1256"/>
      <c r="J28" s="1558">
        <f>SUM(H28:I28)</f>
        <v>1.4</v>
      </c>
      <c r="K28" s="1381"/>
      <c r="L28" s="1258"/>
      <c r="M28" s="805">
        <v>0.2</v>
      </c>
      <c r="N28" s="1256"/>
      <c r="O28" s="842">
        <f aca="true" t="shared" si="7" ref="O28:O45">SUM(M28:N28)</f>
        <v>0.2</v>
      </c>
      <c r="P28" s="1381"/>
      <c r="Q28" s="1258"/>
      <c r="R28" s="805"/>
      <c r="S28" s="1256"/>
      <c r="T28" s="1558"/>
      <c r="U28" s="1381"/>
      <c r="V28" s="1258"/>
      <c r="W28" s="1559">
        <f t="shared" si="3"/>
        <v>2.2</v>
      </c>
      <c r="X28" s="1560">
        <f t="shared" si="4"/>
        <v>0</v>
      </c>
      <c r="Y28" s="1209">
        <f t="shared" si="6"/>
        <v>2.2</v>
      </c>
      <c r="Z28" s="1190">
        <f t="shared" si="5"/>
        <v>0</v>
      </c>
    </row>
    <row r="29" spans="1:26" ht="12.75">
      <c r="A29" s="214">
        <v>2.8</v>
      </c>
      <c r="B29" s="424" t="s">
        <v>292</v>
      </c>
      <c r="C29" s="1556"/>
      <c r="D29" s="1256">
        <v>1.2</v>
      </c>
      <c r="E29" s="842">
        <f t="shared" si="2"/>
        <v>1.2</v>
      </c>
      <c r="F29" s="1557"/>
      <c r="G29" s="1258"/>
      <c r="H29" s="805"/>
      <c r="I29" s="1256">
        <v>0.7</v>
      </c>
      <c r="J29" s="1558">
        <f>SUM(H29:I29)</f>
        <v>0.7</v>
      </c>
      <c r="K29" s="1381"/>
      <c r="L29" s="1258"/>
      <c r="M29" s="805"/>
      <c r="N29" s="1256">
        <v>0.7</v>
      </c>
      <c r="O29" s="842">
        <f t="shared" si="7"/>
        <v>0.7</v>
      </c>
      <c r="P29" s="1381"/>
      <c r="Q29" s="1258"/>
      <c r="R29" s="805"/>
      <c r="S29" s="1256"/>
      <c r="T29" s="1558"/>
      <c r="U29" s="1381"/>
      <c r="V29" s="1258"/>
      <c r="W29" s="1559">
        <f t="shared" si="3"/>
        <v>0</v>
      </c>
      <c r="X29" s="1560">
        <f t="shared" si="4"/>
        <v>2.5999999999999996</v>
      </c>
      <c r="Y29" s="1209">
        <f t="shared" si="6"/>
        <v>2.5999999999999996</v>
      </c>
      <c r="Z29" s="1190">
        <f t="shared" si="5"/>
        <v>0</v>
      </c>
    </row>
    <row r="30" spans="1:26" ht="12.75">
      <c r="A30" s="96">
        <v>2.9</v>
      </c>
      <c r="B30" s="86" t="s">
        <v>293</v>
      </c>
      <c r="C30" s="1556">
        <v>0.3</v>
      </c>
      <c r="D30" s="1256"/>
      <c r="E30" s="842">
        <f t="shared" si="2"/>
        <v>0.3</v>
      </c>
      <c r="F30" s="1557"/>
      <c r="G30" s="1258"/>
      <c r="H30" s="805">
        <v>2.1</v>
      </c>
      <c r="I30" s="1256"/>
      <c r="J30" s="1558">
        <f>SUM(H30:I30)</f>
        <v>2.1</v>
      </c>
      <c r="K30" s="1381"/>
      <c r="L30" s="1258"/>
      <c r="M30" s="805">
        <v>0.2</v>
      </c>
      <c r="N30" s="1256"/>
      <c r="O30" s="842">
        <f t="shared" si="7"/>
        <v>0.2</v>
      </c>
      <c r="P30" s="1381"/>
      <c r="Q30" s="1258"/>
      <c r="R30" s="805"/>
      <c r="S30" s="1256"/>
      <c r="T30" s="1558"/>
      <c r="U30" s="1381"/>
      <c r="V30" s="1258"/>
      <c r="W30" s="1559">
        <f t="shared" si="3"/>
        <v>2.6</v>
      </c>
      <c r="X30" s="1560">
        <f t="shared" si="4"/>
        <v>0</v>
      </c>
      <c r="Y30" s="1209">
        <f t="shared" si="6"/>
        <v>2.6</v>
      </c>
      <c r="Z30" s="1190">
        <f t="shared" si="5"/>
        <v>0</v>
      </c>
    </row>
    <row r="31" spans="1:26" ht="12.75">
      <c r="A31" s="451">
        <v>2.1</v>
      </c>
      <c r="B31" s="423" t="s">
        <v>294</v>
      </c>
      <c r="C31" s="1562"/>
      <c r="D31" s="822"/>
      <c r="E31" s="842"/>
      <c r="F31" s="1563"/>
      <c r="G31" s="820"/>
      <c r="H31" s="821">
        <v>0.1</v>
      </c>
      <c r="I31" s="822"/>
      <c r="J31" s="1558">
        <f>SUM(H31:I31)</f>
        <v>0.1</v>
      </c>
      <c r="K31" s="824"/>
      <c r="L31" s="820"/>
      <c r="M31" s="824">
        <v>0.7</v>
      </c>
      <c r="N31" s="822"/>
      <c r="O31" s="842">
        <f t="shared" si="7"/>
        <v>0.7</v>
      </c>
      <c r="P31" s="1564"/>
      <c r="Q31" s="820"/>
      <c r="R31" s="824"/>
      <c r="S31" s="822"/>
      <c r="T31" s="850"/>
      <c r="U31" s="824"/>
      <c r="V31" s="820"/>
      <c r="W31" s="1565">
        <f aca="true" t="shared" si="8" ref="W31:W37">H31+C31+M31+R31</f>
        <v>0.7999999999999999</v>
      </c>
      <c r="X31" s="1208">
        <f t="shared" si="4"/>
        <v>0</v>
      </c>
      <c r="Y31" s="1566">
        <f t="shared" si="6"/>
        <v>0.7999999999999999</v>
      </c>
      <c r="Z31" s="1188">
        <f t="shared" si="5"/>
        <v>0</v>
      </c>
    </row>
    <row r="32" spans="1:26" ht="12.75">
      <c r="A32" s="453">
        <v>2.11</v>
      </c>
      <c r="B32" s="423" t="s">
        <v>295</v>
      </c>
      <c r="C32" s="1562"/>
      <c r="D32" s="822"/>
      <c r="E32" s="842"/>
      <c r="F32" s="1563"/>
      <c r="G32" s="820"/>
      <c r="H32" s="821">
        <v>0.6</v>
      </c>
      <c r="I32" s="822"/>
      <c r="J32" s="850">
        <f aca="true" t="shared" si="9" ref="J32:J37">SUM(H32:I32)</f>
        <v>0.6</v>
      </c>
      <c r="K32" s="824"/>
      <c r="L32" s="820"/>
      <c r="M32" s="824">
        <v>0.8</v>
      </c>
      <c r="N32" s="822"/>
      <c r="O32" s="842">
        <f t="shared" si="7"/>
        <v>0.8</v>
      </c>
      <c r="P32" s="1564"/>
      <c r="Q32" s="820"/>
      <c r="R32" s="824"/>
      <c r="S32" s="822"/>
      <c r="T32" s="850"/>
      <c r="U32" s="824"/>
      <c r="V32" s="820"/>
      <c r="W32" s="1565">
        <f t="shared" si="8"/>
        <v>1.4</v>
      </c>
      <c r="X32" s="1208">
        <f t="shared" si="4"/>
        <v>0</v>
      </c>
      <c r="Y32" s="1567">
        <f t="shared" si="6"/>
        <v>1.4</v>
      </c>
      <c r="Z32" s="1188">
        <f t="shared" si="5"/>
        <v>0</v>
      </c>
    </row>
    <row r="33" spans="1:26" ht="12.75">
      <c r="A33" s="452">
        <v>2.12</v>
      </c>
      <c r="B33" s="422" t="s">
        <v>296</v>
      </c>
      <c r="C33" s="1562"/>
      <c r="D33" s="822"/>
      <c r="E33" s="842"/>
      <c r="F33" s="1563"/>
      <c r="G33" s="820"/>
      <c r="H33" s="821">
        <v>0.6</v>
      </c>
      <c r="I33" s="822"/>
      <c r="J33" s="850">
        <f t="shared" si="9"/>
        <v>0.6</v>
      </c>
      <c r="K33" s="819"/>
      <c r="L33" s="820"/>
      <c r="M33" s="824"/>
      <c r="N33" s="822"/>
      <c r="O33" s="842"/>
      <c r="P33" s="1564"/>
      <c r="Q33" s="820"/>
      <c r="R33" s="824"/>
      <c r="S33" s="822"/>
      <c r="T33" s="850"/>
      <c r="U33" s="824"/>
      <c r="V33" s="820"/>
      <c r="W33" s="1565">
        <f t="shared" si="8"/>
        <v>0.6</v>
      </c>
      <c r="X33" s="1208">
        <f t="shared" si="4"/>
        <v>0</v>
      </c>
      <c r="Y33" s="1567">
        <f t="shared" si="6"/>
        <v>0.6</v>
      </c>
      <c r="Z33" s="1188">
        <f t="shared" si="5"/>
        <v>0</v>
      </c>
    </row>
    <row r="34" spans="1:26" ht="12.75">
      <c r="A34" s="451">
        <v>2.13</v>
      </c>
      <c r="B34" s="97" t="s">
        <v>297</v>
      </c>
      <c r="C34" s="1562"/>
      <c r="D34" s="822"/>
      <c r="E34" s="842"/>
      <c r="F34" s="1563"/>
      <c r="G34" s="820"/>
      <c r="H34" s="821">
        <v>1.1</v>
      </c>
      <c r="I34" s="822"/>
      <c r="J34" s="850">
        <f t="shared" si="9"/>
        <v>1.1</v>
      </c>
      <c r="K34" s="819"/>
      <c r="L34" s="820"/>
      <c r="M34" s="824"/>
      <c r="N34" s="822"/>
      <c r="O34" s="842"/>
      <c r="P34" s="1564"/>
      <c r="Q34" s="820"/>
      <c r="R34" s="824"/>
      <c r="S34" s="822"/>
      <c r="T34" s="850"/>
      <c r="U34" s="824"/>
      <c r="V34" s="820"/>
      <c r="W34" s="1565">
        <f t="shared" si="8"/>
        <v>1.1</v>
      </c>
      <c r="X34" s="1208">
        <f t="shared" si="4"/>
        <v>0</v>
      </c>
      <c r="Y34" s="1567">
        <f t="shared" si="6"/>
        <v>1.1</v>
      </c>
      <c r="Z34" s="1188">
        <f t="shared" si="5"/>
        <v>0</v>
      </c>
    </row>
    <row r="35" spans="1:26" ht="12.75">
      <c r="A35" s="453">
        <v>2.14</v>
      </c>
      <c r="B35" s="97" t="s">
        <v>298</v>
      </c>
      <c r="C35" s="1562"/>
      <c r="D35" s="822"/>
      <c r="E35" s="842"/>
      <c r="F35" s="1563"/>
      <c r="G35" s="820"/>
      <c r="H35" s="821">
        <v>0.7</v>
      </c>
      <c r="I35" s="822"/>
      <c r="J35" s="850">
        <f t="shared" si="9"/>
        <v>0.7</v>
      </c>
      <c r="K35" s="819"/>
      <c r="L35" s="820"/>
      <c r="M35" s="824"/>
      <c r="N35" s="822"/>
      <c r="O35" s="842"/>
      <c r="P35" s="1564"/>
      <c r="Q35" s="820"/>
      <c r="R35" s="824"/>
      <c r="S35" s="822"/>
      <c r="T35" s="850"/>
      <c r="U35" s="824"/>
      <c r="V35" s="820"/>
      <c r="W35" s="1568">
        <f t="shared" si="8"/>
        <v>0.7</v>
      </c>
      <c r="X35" s="1208">
        <f>D35+I35+N35+S35</f>
        <v>0</v>
      </c>
      <c r="Y35" s="1567">
        <f t="shared" si="6"/>
        <v>0.7</v>
      </c>
      <c r="Z35" s="1188">
        <f>G35+L35+Q35+V35</f>
        <v>0</v>
      </c>
    </row>
    <row r="36" spans="1:26" ht="12.75">
      <c r="A36" s="452">
        <v>2.15</v>
      </c>
      <c r="B36" s="97" t="s">
        <v>299</v>
      </c>
      <c r="C36" s="1562"/>
      <c r="D36" s="822"/>
      <c r="E36" s="842"/>
      <c r="F36" s="1569"/>
      <c r="G36" s="1188"/>
      <c r="H36" s="821">
        <v>0.8</v>
      </c>
      <c r="I36" s="822"/>
      <c r="J36" s="850">
        <f t="shared" si="9"/>
        <v>0.8</v>
      </c>
      <c r="K36" s="819"/>
      <c r="L36" s="820"/>
      <c r="M36" s="824"/>
      <c r="N36" s="822"/>
      <c r="O36" s="842"/>
      <c r="P36" s="1564"/>
      <c r="Q36" s="820"/>
      <c r="R36" s="824"/>
      <c r="S36" s="822"/>
      <c r="T36" s="850"/>
      <c r="U36" s="824"/>
      <c r="V36" s="820"/>
      <c r="W36" s="1565">
        <f t="shared" si="8"/>
        <v>0.8</v>
      </c>
      <c r="X36" s="1208">
        <f>D35+I35+N35+S35</f>
        <v>0</v>
      </c>
      <c r="Y36" s="1567">
        <f t="shared" si="6"/>
        <v>0.8</v>
      </c>
      <c r="Z36" s="1188">
        <f>G35+L35+Q35+V35</f>
        <v>0</v>
      </c>
    </row>
    <row r="37" spans="1:26" ht="12.75">
      <c r="A37" s="451">
        <v>2.16</v>
      </c>
      <c r="B37" s="97" t="s">
        <v>300</v>
      </c>
      <c r="C37" s="1562"/>
      <c r="D37" s="822"/>
      <c r="E37" s="842"/>
      <c r="F37" s="1569"/>
      <c r="G37" s="1188"/>
      <c r="H37" s="821">
        <v>1.3</v>
      </c>
      <c r="I37" s="822"/>
      <c r="J37" s="850">
        <f t="shared" si="9"/>
        <v>1.3</v>
      </c>
      <c r="K37" s="819"/>
      <c r="L37" s="820"/>
      <c r="M37" s="824"/>
      <c r="N37" s="822"/>
      <c r="O37" s="842"/>
      <c r="P37" s="1564"/>
      <c r="Q37" s="820"/>
      <c r="R37" s="824"/>
      <c r="S37" s="822"/>
      <c r="T37" s="844"/>
      <c r="U37" s="824"/>
      <c r="V37" s="820"/>
      <c r="W37" s="1565">
        <f t="shared" si="8"/>
        <v>1.3</v>
      </c>
      <c r="X37" s="1208">
        <f>D37+I37+N37+S37</f>
        <v>0</v>
      </c>
      <c r="Y37" s="1567">
        <f t="shared" si="6"/>
        <v>1.3</v>
      </c>
      <c r="Z37" s="1188">
        <f>G37+L37+Q37+V37</f>
        <v>0</v>
      </c>
    </row>
    <row r="38" spans="1:26" ht="12.75">
      <c r="A38" s="451">
        <v>2.19</v>
      </c>
      <c r="B38" s="425" t="s">
        <v>309</v>
      </c>
      <c r="C38" s="1561"/>
      <c r="D38" s="822"/>
      <c r="E38" s="842"/>
      <c r="F38" s="1569"/>
      <c r="G38" s="1188"/>
      <c r="H38" s="821"/>
      <c r="I38" s="822"/>
      <c r="J38" s="850"/>
      <c r="K38" s="819"/>
      <c r="L38" s="820"/>
      <c r="M38" s="824">
        <v>2.6</v>
      </c>
      <c r="N38" s="822"/>
      <c r="O38" s="842">
        <f t="shared" si="7"/>
        <v>2.6</v>
      </c>
      <c r="P38" s="1564"/>
      <c r="Q38" s="820"/>
      <c r="R38" s="824"/>
      <c r="S38" s="822"/>
      <c r="T38" s="850"/>
      <c r="U38" s="824"/>
      <c r="V38" s="820"/>
      <c r="W38" s="1568">
        <f aca="true" t="shared" si="10" ref="W38:W43">H38+C38+M38+R38</f>
        <v>2.6</v>
      </c>
      <c r="X38" s="1560">
        <f aca="true" t="shared" si="11" ref="X38:X43">D38+I38+N38+S38</f>
        <v>0</v>
      </c>
      <c r="Y38" s="1567">
        <f aca="true" t="shared" si="12" ref="Y38:Y43">SUM(W38:X38)</f>
        <v>2.6</v>
      </c>
      <c r="Z38" s="1190">
        <f t="shared" si="5"/>
        <v>0</v>
      </c>
    </row>
    <row r="39" spans="1:26" ht="25.5">
      <c r="A39" s="451">
        <v>2.2</v>
      </c>
      <c r="B39" s="276" t="s">
        <v>319</v>
      </c>
      <c r="C39" s="1562"/>
      <c r="D39" s="822"/>
      <c r="E39" s="842"/>
      <c r="F39" s="1569"/>
      <c r="G39" s="1188"/>
      <c r="H39" s="821"/>
      <c r="I39" s="822"/>
      <c r="J39" s="850"/>
      <c r="K39" s="819"/>
      <c r="L39" s="820"/>
      <c r="M39" s="824">
        <v>2</v>
      </c>
      <c r="N39" s="822"/>
      <c r="O39" s="842">
        <f t="shared" si="7"/>
        <v>2</v>
      </c>
      <c r="P39" s="1564"/>
      <c r="Q39" s="820"/>
      <c r="R39" s="824"/>
      <c r="S39" s="822"/>
      <c r="T39" s="850"/>
      <c r="U39" s="824"/>
      <c r="V39" s="820"/>
      <c r="W39" s="1565">
        <f t="shared" si="10"/>
        <v>2</v>
      </c>
      <c r="X39" s="1208">
        <f t="shared" si="11"/>
        <v>0</v>
      </c>
      <c r="Y39" s="1567">
        <f t="shared" si="12"/>
        <v>2</v>
      </c>
      <c r="Z39" s="1188">
        <f t="shared" si="5"/>
        <v>0</v>
      </c>
    </row>
    <row r="40" spans="1:26" ht="12.75">
      <c r="A40" s="451">
        <v>2.21</v>
      </c>
      <c r="B40" s="423" t="s">
        <v>318</v>
      </c>
      <c r="C40" s="1562"/>
      <c r="D40" s="822"/>
      <c r="E40" s="842"/>
      <c r="F40" s="1569"/>
      <c r="G40" s="1188"/>
      <c r="H40" s="821"/>
      <c r="I40" s="822"/>
      <c r="J40" s="850"/>
      <c r="K40" s="819"/>
      <c r="L40" s="820"/>
      <c r="M40" s="824">
        <v>0.7</v>
      </c>
      <c r="N40" s="822"/>
      <c r="O40" s="842">
        <f t="shared" si="7"/>
        <v>0.7</v>
      </c>
      <c r="P40" s="1564"/>
      <c r="Q40" s="820"/>
      <c r="R40" s="824"/>
      <c r="S40" s="822"/>
      <c r="T40" s="850"/>
      <c r="U40" s="824"/>
      <c r="V40" s="820"/>
      <c r="W40" s="1565">
        <f>H40+C40+M40+R40</f>
        <v>0.7</v>
      </c>
      <c r="X40" s="1208">
        <f t="shared" si="11"/>
        <v>0</v>
      </c>
      <c r="Y40" s="1567">
        <f>SUM(W40:X40)</f>
        <v>0.7</v>
      </c>
      <c r="Z40" s="1188">
        <f t="shared" si="5"/>
        <v>0</v>
      </c>
    </row>
    <row r="41" spans="1:26" ht="12.75">
      <c r="A41" s="451">
        <v>2.22</v>
      </c>
      <c r="B41" s="642" t="s">
        <v>310</v>
      </c>
      <c r="C41" s="1562"/>
      <c r="D41" s="822"/>
      <c r="E41" s="842"/>
      <c r="F41" s="1569"/>
      <c r="G41" s="1188"/>
      <c r="H41" s="821"/>
      <c r="I41" s="822"/>
      <c r="J41" s="850"/>
      <c r="K41" s="819"/>
      <c r="L41" s="820"/>
      <c r="M41" s="824">
        <v>0.9</v>
      </c>
      <c r="N41" s="822"/>
      <c r="O41" s="842">
        <f t="shared" si="7"/>
        <v>0.9</v>
      </c>
      <c r="P41" s="1564"/>
      <c r="Q41" s="820"/>
      <c r="R41" s="824"/>
      <c r="S41" s="822"/>
      <c r="T41" s="850"/>
      <c r="U41" s="824"/>
      <c r="V41" s="820"/>
      <c r="W41" s="1565">
        <f>H41+C41+M41+R41</f>
        <v>0.9</v>
      </c>
      <c r="X41" s="1208">
        <f t="shared" si="11"/>
        <v>0</v>
      </c>
      <c r="Y41" s="1567">
        <f>SUM(W41:X41)</f>
        <v>0.9</v>
      </c>
      <c r="Z41" s="1188">
        <f t="shared" si="5"/>
        <v>0</v>
      </c>
    </row>
    <row r="42" spans="1:26" ht="27.75" customHeight="1">
      <c r="A42" s="451">
        <v>2.23</v>
      </c>
      <c r="B42" s="276" t="s">
        <v>317</v>
      </c>
      <c r="C42" s="1562"/>
      <c r="D42" s="822"/>
      <c r="E42" s="842"/>
      <c r="F42" s="1569"/>
      <c r="G42" s="1188"/>
      <c r="H42" s="821"/>
      <c r="I42" s="822"/>
      <c r="J42" s="850"/>
      <c r="K42" s="819"/>
      <c r="L42" s="820"/>
      <c r="M42" s="824">
        <v>1.2</v>
      </c>
      <c r="N42" s="822"/>
      <c r="O42" s="842">
        <f t="shared" si="7"/>
        <v>1.2</v>
      </c>
      <c r="P42" s="1564"/>
      <c r="Q42" s="820"/>
      <c r="R42" s="824"/>
      <c r="S42" s="822"/>
      <c r="T42" s="850"/>
      <c r="U42" s="824"/>
      <c r="V42" s="820"/>
      <c r="W42" s="1565">
        <f t="shared" si="10"/>
        <v>1.2</v>
      </c>
      <c r="X42" s="1208">
        <f t="shared" si="11"/>
        <v>0</v>
      </c>
      <c r="Y42" s="1567">
        <f t="shared" si="12"/>
        <v>1.2</v>
      </c>
      <c r="Z42" s="1188">
        <f aca="true" t="shared" si="13" ref="Z42:Z51">G42+L42+Q42+V42</f>
        <v>0</v>
      </c>
    </row>
    <row r="43" spans="1:26" ht="25.5">
      <c r="A43" s="451">
        <v>2.24</v>
      </c>
      <c r="B43" s="276" t="s">
        <v>382</v>
      </c>
      <c r="C43" s="1562"/>
      <c r="D43" s="822"/>
      <c r="E43" s="823"/>
      <c r="F43" s="1569"/>
      <c r="G43" s="1188"/>
      <c r="H43" s="821"/>
      <c r="I43" s="822"/>
      <c r="J43" s="850"/>
      <c r="K43" s="819"/>
      <c r="L43" s="820"/>
      <c r="M43" s="824">
        <v>1.3</v>
      </c>
      <c r="N43" s="822"/>
      <c r="O43" s="842">
        <f t="shared" si="7"/>
        <v>1.3</v>
      </c>
      <c r="P43" s="1570"/>
      <c r="Q43" s="820"/>
      <c r="R43" s="824"/>
      <c r="S43" s="822"/>
      <c r="T43" s="850"/>
      <c r="U43" s="824"/>
      <c r="V43" s="820"/>
      <c r="W43" s="1565">
        <f t="shared" si="10"/>
        <v>1.3</v>
      </c>
      <c r="X43" s="1208">
        <f t="shared" si="11"/>
        <v>0</v>
      </c>
      <c r="Y43" s="1567">
        <f t="shared" si="12"/>
        <v>1.3</v>
      </c>
      <c r="Z43" s="1188">
        <f t="shared" si="13"/>
        <v>0</v>
      </c>
    </row>
    <row r="44" spans="1:26" ht="12.75">
      <c r="A44" s="451">
        <v>2.25</v>
      </c>
      <c r="B44" s="423" t="s">
        <v>285</v>
      </c>
      <c r="C44" s="1562"/>
      <c r="D44" s="823"/>
      <c r="E44" s="842"/>
      <c r="F44" s="1569"/>
      <c r="G44" s="1188"/>
      <c r="H44" s="821"/>
      <c r="I44" s="822"/>
      <c r="J44" s="850"/>
      <c r="K44" s="819"/>
      <c r="L44" s="820"/>
      <c r="M44" s="824">
        <v>0.1</v>
      </c>
      <c r="N44" s="822"/>
      <c r="O44" s="842">
        <f t="shared" si="7"/>
        <v>0.1</v>
      </c>
      <c r="P44" s="1564"/>
      <c r="Q44" s="820"/>
      <c r="R44" s="824">
        <v>3.3</v>
      </c>
      <c r="S44" s="822"/>
      <c r="T44" s="850">
        <f>SUM(R44:S44)</f>
        <v>3.3</v>
      </c>
      <c r="U44" s="1564"/>
      <c r="V44" s="820"/>
      <c r="W44" s="1565">
        <f aca="true" t="shared" si="14" ref="W44:W51">H44+C44+M44+R44</f>
        <v>3.4</v>
      </c>
      <c r="X44" s="1208">
        <f aca="true" t="shared" si="15" ref="X44:X51">D44+I44+N44+S44</f>
        <v>0</v>
      </c>
      <c r="Y44" s="1567">
        <f aca="true" t="shared" si="16" ref="Y44:Y51">SUM(W44:X44)</f>
        <v>3.4</v>
      </c>
      <c r="Z44" s="1188">
        <f t="shared" si="13"/>
        <v>0</v>
      </c>
    </row>
    <row r="45" spans="1:26" ht="12.75">
      <c r="A45" s="453">
        <v>2.26</v>
      </c>
      <c r="B45" s="423" t="s">
        <v>311</v>
      </c>
      <c r="C45" s="1562"/>
      <c r="D45" s="823"/>
      <c r="E45" s="842"/>
      <c r="F45" s="1569"/>
      <c r="G45" s="1188"/>
      <c r="H45" s="821"/>
      <c r="I45" s="822"/>
      <c r="J45" s="850"/>
      <c r="K45" s="819"/>
      <c r="L45" s="820"/>
      <c r="M45" s="824">
        <v>0.1</v>
      </c>
      <c r="N45" s="822"/>
      <c r="O45" s="842">
        <f t="shared" si="7"/>
        <v>0.1</v>
      </c>
      <c r="P45" s="1564"/>
      <c r="Q45" s="820"/>
      <c r="R45" s="824">
        <v>4.4</v>
      </c>
      <c r="S45" s="822"/>
      <c r="T45" s="850">
        <f>SUM(R45:S45)</f>
        <v>4.4</v>
      </c>
      <c r="U45" s="1564"/>
      <c r="V45" s="820"/>
      <c r="W45" s="1565">
        <f t="shared" si="14"/>
        <v>4.5</v>
      </c>
      <c r="X45" s="1208">
        <f t="shared" si="15"/>
        <v>0</v>
      </c>
      <c r="Y45" s="1567">
        <f t="shared" si="16"/>
        <v>4.5</v>
      </c>
      <c r="Z45" s="1188">
        <f t="shared" si="13"/>
        <v>0</v>
      </c>
    </row>
    <row r="46" spans="1:26" ht="12.75">
      <c r="A46" s="451">
        <v>2.27</v>
      </c>
      <c r="B46" s="423" t="s">
        <v>301</v>
      </c>
      <c r="C46" s="1562"/>
      <c r="D46" s="823"/>
      <c r="E46" s="842"/>
      <c r="F46" s="1569"/>
      <c r="G46" s="1188"/>
      <c r="H46" s="821"/>
      <c r="I46" s="822"/>
      <c r="J46" s="850"/>
      <c r="K46" s="819"/>
      <c r="L46" s="820"/>
      <c r="M46" s="824"/>
      <c r="N46" s="822"/>
      <c r="O46" s="823"/>
      <c r="P46" s="1564"/>
      <c r="Q46" s="820"/>
      <c r="R46" s="824">
        <v>5.1</v>
      </c>
      <c r="S46" s="822"/>
      <c r="T46" s="850">
        <f>SUM(R46:S46)</f>
        <v>5.1</v>
      </c>
      <c r="U46" s="1564"/>
      <c r="V46" s="820"/>
      <c r="W46" s="1565">
        <f t="shared" si="14"/>
        <v>5.1</v>
      </c>
      <c r="X46" s="1208">
        <f t="shared" si="15"/>
        <v>0</v>
      </c>
      <c r="Y46" s="1567">
        <f t="shared" si="16"/>
        <v>5.1</v>
      </c>
      <c r="Z46" s="1188">
        <f t="shared" si="13"/>
        <v>0</v>
      </c>
    </row>
    <row r="47" spans="1:26" ht="12.75">
      <c r="A47" s="453">
        <v>2.28</v>
      </c>
      <c r="B47" s="97" t="s">
        <v>302</v>
      </c>
      <c r="C47" s="1562"/>
      <c r="D47" s="822"/>
      <c r="E47" s="842"/>
      <c r="F47" s="1569"/>
      <c r="G47" s="1188"/>
      <c r="H47" s="821"/>
      <c r="I47" s="822"/>
      <c r="J47" s="850"/>
      <c r="K47" s="819"/>
      <c r="L47" s="820"/>
      <c r="M47" s="824"/>
      <c r="N47" s="822"/>
      <c r="O47" s="823"/>
      <c r="P47" s="1564"/>
      <c r="Q47" s="820"/>
      <c r="R47" s="824">
        <v>4.2</v>
      </c>
      <c r="S47" s="822"/>
      <c r="T47" s="850">
        <f>SUM(R47:S47)</f>
        <v>4.2</v>
      </c>
      <c r="U47" s="824"/>
      <c r="V47" s="820"/>
      <c r="W47" s="1565">
        <f t="shared" si="14"/>
        <v>4.2</v>
      </c>
      <c r="X47" s="1208">
        <f t="shared" si="15"/>
        <v>0</v>
      </c>
      <c r="Y47" s="1567">
        <f t="shared" si="16"/>
        <v>4.2</v>
      </c>
      <c r="Z47" s="1188">
        <f t="shared" si="13"/>
        <v>0</v>
      </c>
    </row>
    <row r="48" spans="1:26" ht="12.75">
      <c r="A48" s="451">
        <v>2.29</v>
      </c>
      <c r="B48" s="276" t="s">
        <v>140</v>
      </c>
      <c r="C48" s="1562"/>
      <c r="D48" s="823"/>
      <c r="E48" s="842"/>
      <c r="F48" s="1569"/>
      <c r="G48" s="1188"/>
      <c r="H48" s="821"/>
      <c r="I48" s="822"/>
      <c r="J48" s="850"/>
      <c r="K48" s="819"/>
      <c r="L48" s="820"/>
      <c r="M48" s="824">
        <v>0.2</v>
      </c>
      <c r="N48" s="822"/>
      <c r="O48" s="823">
        <f>SUM(M48:N48)</f>
        <v>0.2</v>
      </c>
      <c r="P48" s="1564"/>
      <c r="Q48" s="820"/>
      <c r="R48" s="824"/>
      <c r="S48" s="822"/>
      <c r="T48" s="850"/>
      <c r="U48" s="1564"/>
      <c r="V48" s="820"/>
      <c r="W48" s="1565">
        <f t="shared" si="14"/>
        <v>0.2</v>
      </c>
      <c r="X48" s="1208">
        <f t="shared" si="15"/>
        <v>0</v>
      </c>
      <c r="Y48" s="1567">
        <f t="shared" si="16"/>
        <v>0.2</v>
      </c>
      <c r="Z48" s="1188">
        <f t="shared" si="13"/>
        <v>0</v>
      </c>
    </row>
    <row r="49" spans="1:26" ht="12.75">
      <c r="A49" s="453">
        <v>2.3</v>
      </c>
      <c r="B49" s="502" t="s">
        <v>303</v>
      </c>
      <c r="C49" s="1571"/>
      <c r="D49" s="1128"/>
      <c r="E49" s="842"/>
      <c r="F49" s="1572"/>
      <c r="G49" s="1206"/>
      <c r="H49" s="1127"/>
      <c r="I49" s="1129"/>
      <c r="J49" s="850"/>
      <c r="K49" s="1573"/>
      <c r="L49" s="1131"/>
      <c r="M49" s="1130">
        <v>1.2</v>
      </c>
      <c r="N49" s="1129"/>
      <c r="O49" s="823">
        <f>SUM(M49:N49)</f>
        <v>1.2</v>
      </c>
      <c r="P49" s="1574"/>
      <c r="Q49" s="1131"/>
      <c r="R49" s="1130"/>
      <c r="S49" s="1129"/>
      <c r="T49" s="850"/>
      <c r="U49" s="1574"/>
      <c r="V49" s="1131"/>
      <c r="W49" s="1565">
        <f t="shared" si="14"/>
        <v>1.2</v>
      </c>
      <c r="X49" s="1208">
        <f t="shared" si="15"/>
        <v>0</v>
      </c>
      <c r="Y49" s="1567">
        <f t="shared" si="16"/>
        <v>1.2</v>
      </c>
      <c r="Z49" s="1188">
        <f t="shared" si="13"/>
        <v>0</v>
      </c>
    </row>
    <row r="50" spans="1:26" ht="12.75">
      <c r="A50" s="451">
        <v>2.31</v>
      </c>
      <c r="B50" s="502" t="s">
        <v>262</v>
      </c>
      <c r="C50" s="1571"/>
      <c r="D50" s="1128"/>
      <c r="E50" s="842"/>
      <c r="F50" s="1572"/>
      <c r="G50" s="1206"/>
      <c r="H50" s="1127"/>
      <c r="I50" s="1129"/>
      <c r="J50" s="850"/>
      <c r="K50" s="1573"/>
      <c r="L50" s="1131"/>
      <c r="M50" s="1130">
        <v>1.8</v>
      </c>
      <c r="N50" s="1129"/>
      <c r="O50" s="823">
        <f>SUM(M50:N50)</f>
        <v>1.8</v>
      </c>
      <c r="P50" s="1574"/>
      <c r="Q50" s="1131"/>
      <c r="R50" s="1130"/>
      <c r="S50" s="1129"/>
      <c r="T50" s="850"/>
      <c r="U50" s="1574"/>
      <c r="V50" s="1131"/>
      <c r="W50" s="1565">
        <f t="shared" si="14"/>
        <v>1.8</v>
      </c>
      <c r="X50" s="1208">
        <f t="shared" si="15"/>
        <v>0</v>
      </c>
      <c r="Y50" s="1567">
        <f t="shared" si="16"/>
        <v>1.8</v>
      </c>
      <c r="Z50" s="1188">
        <f t="shared" si="13"/>
        <v>0</v>
      </c>
    </row>
    <row r="51" spans="1:26" ht="24" customHeight="1">
      <c r="A51" s="451">
        <v>2.32</v>
      </c>
      <c r="B51" s="1555" t="s">
        <v>233</v>
      </c>
      <c r="C51" s="1562"/>
      <c r="D51" s="823"/>
      <c r="E51" s="823"/>
      <c r="F51" s="1569"/>
      <c r="G51" s="1188"/>
      <c r="H51" s="821"/>
      <c r="I51" s="822"/>
      <c r="J51" s="850"/>
      <c r="K51" s="819"/>
      <c r="L51" s="820"/>
      <c r="M51" s="824">
        <v>0.6</v>
      </c>
      <c r="N51" s="822"/>
      <c r="O51" s="823">
        <f>SUM(M51:N51)</f>
        <v>0.6</v>
      </c>
      <c r="P51" s="1564"/>
      <c r="Q51" s="820"/>
      <c r="R51" s="824"/>
      <c r="S51" s="822"/>
      <c r="T51" s="850"/>
      <c r="U51" s="1564"/>
      <c r="V51" s="820"/>
      <c r="W51" s="1565">
        <f t="shared" si="14"/>
        <v>0.6</v>
      </c>
      <c r="X51" s="1208">
        <f t="shared" si="15"/>
        <v>0</v>
      </c>
      <c r="Y51" s="1567">
        <f t="shared" si="16"/>
        <v>0.6</v>
      </c>
      <c r="Z51" s="1188">
        <f t="shared" si="13"/>
        <v>0</v>
      </c>
    </row>
    <row r="52" spans="1:26" ht="15" customHeight="1">
      <c r="A52" s="453">
        <v>2.33</v>
      </c>
      <c r="B52" s="744" t="s">
        <v>399</v>
      </c>
      <c r="C52" s="1575"/>
      <c r="D52" s="1576"/>
      <c r="E52" s="1576"/>
      <c r="F52" s="1577"/>
      <c r="G52" s="1578"/>
      <c r="H52" s="1579"/>
      <c r="I52" s="1580"/>
      <c r="J52" s="1581"/>
      <c r="K52" s="1582"/>
      <c r="L52" s="1583"/>
      <c r="M52" s="1584"/>
      <c r="N52" s="1580"/>
      <c r="O52" s="1585"/>
      <c r="P52" s="1586"/>
      <c r="Q52" s="1583"/>
      <c r="R52" s="1582">
        <v>5.2</v>
      </c>
      <c r="S52" s="1580"/>
      <c r="T52" s="1587">
        <f aca="true" t="shared" si="17" ref="T52:T61">SUM(R52:S52)</f>
        <v>5.2</v>
      </c>
      <c r="U52" s="1586"/>
      <c r="V52" s="1583"/>
      <c r="W52" s="1565">
        <f aca="true" t="shared" si="18" ref="W52:W61">H52+C52+M52+R52</f>
        <v>5.2</v>
      </c>
      <c r="X52" s="1208">
        <f aca="true" t="shared" si="19" ref="X52:X61">D52+I52+N52+S52</f>
        <v>0</v>
      </c>
      <c r="Y52" s="1567">
        <f aca="true" t="shared" si="20" ref="Y52:Y61">SUM(W52:X52)</f>
        <v>5.2</v>
      </c>
      <c r="Z52" s="1188">
        <f aca="true" t="shared" si="21" ref="Z52:Z61">G52+L52+Q52+V52</f>
        <v>0</v>
      </c>
    </row>
    <row r="53" spans="1:26" ht="15" customHeight="1">
      <c r="A53" s="451">
        <v>2.34</v>
      </c>
      <c r="B53" s="745" t="s">
        <v>400</v>
      </c>
      <c r="C53" s="1562"/>
      <c r="D53" s="1588"/>
      <c r="E53" s="1589"/>
      <c r="F53" s="1569"/>
      <c r="G53" s="1590"/>
      <c r="H53" s="1591"/>
      <c r="I53" s="1402"/>
      <c r="J53" s="1589"/>
      <c r="K53" s="1592"/>
      <c r="L53" s="1400"/>
      <c r="M53" s="1401"/>
      <c r="N53" s="1402"/>
      <c r="O53" s="1593"/>
      <c r="P53" s="1594"/>
      <c r="Q53" s="1400"/>
      <c r="R53" s="1592">
        <v>8.9</v>
      </c>
      <c r="S53" s="1402"/>
      <c r="T53" s="1589">
        <f t="shared" si="17"/>
        <v>8.9</v>
      </c>
      <c r="U53" s="1594"/>
      <c r="V53" s="1400"/>
      <c r="W53" s="1565">
        <f t="shared" si="18"/>
        <v>8.9</v>
      </c>
      <c r="X53" s="1208">
        <f t="shared" si="19"/>
        <v>0</v>
      </c>
      <c r="Y53" s="1567">
        <f t="shared" si="20"/>
        <v>8.9</v>
      </c>
      <c r="Z53" s="1188">
        <f t="shared" si="21"/>
        <v>0</v>
      </c>
    </row>
    <row r="54" spans="1:26" ht="24.75" customHeight="1">
      <c r="A54" s="453">
        <v>2.35</v>
      </c>
      <c r="B54" s="746" t="s">
        <v>401</v>
      </c>
      <c r="C54" s="1562"/>
      <c r="D54" s="1595"/>
      <c r="E54" s="1595"/>
      <c r="F54" s="1569"/>
      <c r="G54" s="1590"/>
      <c r="H54" s="1591"/>
      <c r="I54" s="1402"/>
      <c r="J54" s="1589"/>
      <c r="K54" s="1592"/>
      <c r="L54" s="1400"/>
      <c r="M54" s="1401"/>
      <c r="N54" s="1402"/>
      <c r="O54" s="1593"/>
      <c r="P54" s="1594"/>
      <c r="Q54" s="1400"/>
      <c r="R54" s="1592">
        <v>2</v>
      </c>
      <c r="S54" s="1402"/>
      <c r="T54" s="1589">
        <f t="shared" si="17"/>
        <v>2</v>
      </c>
      <c r="U54" s="1594"/>
      <c r="V54" s="1400"/>
      <c r="W54" s="1565">
        <f t="shared" si="18"/>
        <v>2</v>
      </c>
      <c r="X54" s="1208">
        <f t="shared" si="19"/>
        <v>0</v>
      </c>
      <c r="Y54" s="1567">
        <f t="shared" si="20"/>
        <v>2</v>
      </c>
      <c r="Z54" s="1188">
        <f t="shared" si="21"/>
        <v>0</v>
      </c>
    </row>
    <row r="55" spans="1:26" ht="29.25" customHeight="1">
      <c r="A55" s="451">
        <v>2.36</v>
      </c>
      <c r="B55" s="746" t="s">
        <v>402</v>
      </c>
      <c r="C55" s="1562"/>
      <c r="D55" s="1595"/>
      <c r="E55" s="1595"/>
      <c r="F55" s="1569"/>
      <c r="G55" s="1590"/>
      <c r="H55" s="1591"/>
      <c r="I55" s="1402"/>
      <c r="J55" s="1589"/>
      <c r="K55" s="1592"/>
      <c r="L55" s="1400"/>
      <c r="M55" s="1401"/>
      <c r="N55" s="1402"/>
      <c r="O55" s="1593"/>
      <c r="P55" s="1594"/>
      <c r="Q55" s="1400"/>
      <c r="R55" s="1592">
        <v>3.1</v>
      </c>
      <c r="S55" s="1402"/>
      <c r="T55" s="1589">
        <f t="shared" si="17"/>
        <v>3.1</v>
      </c>
      <c r="U55" s="1594"/>
      <c r="V55" s="1400"/>
      <c r="W55" s="1565">
        <f t="shared" si="18"/>
        <v>3.1</v>
      </c>
      <c r="X55" s="1208">
        <f t="shared" si="19"/>
        <v>0</v>
      </c>
      <c r="Y55" s="1567">
        <f t="shared" si="20"/>
        <v>3.1</v>
      </c>
      <c r="Z55" s="1188">
        <f t="shared" si="21"/>
        <v>0</v>
      </c>
    </row>
    <row r="56" spans="1:26" ht="24" customHeight="1">
      <c r="A56" s="451">
        <v>2.37</v>
      </c>
      <c r="B56" s="746" t="s">
        <v>515</v>
      </c>
      <c r="C56" s="1562"/>
      <c r="D56" s="1595"/>
      <c r="E56" s="1595"/>
      <c r="F56" s="1569"/>
      <c r="G56" s="1590"/>
      <c r="H56" s="1591"/>
      <c r="I56" s="1402"/>
      <c r="J56" s="1589"/>
      <c r="K56" s="1592"/>
      <c r="L56" s="1400"/>
      <c r="M56" s="1401"/>
      <c r="N56" s="1402"/>
      <c r="O56" s="1593"/>
      <c r="P56" s="1594"/>
      <c r="Q56" s="1400"/>
      <c r="R56" s="1592">
        <v>2.1</v>
      </c>
      <c r="S56" s="1402"/>
      <c r="T56" s="1589">
        <f t="shared" si="17"/>
        <v>2.1</v>
      </c>
      <c r="U56" s="1596" t="s">
        <v>516</v>
      </c>
      <c r="V56" s="1400">
        <v>1.7</v>
      </c>
      <c r="W56" s="1565">
        <f t="shared" si="18"/>
        <v>2.1</v>
      </c>
      <c r="X56" s="1208">
        <f t="shared" si="19"/>
        <v>0</v>
      </c>
      <c r="Y56" s="1567">
        <f t="shared" si="20"/>
        <v>2.1</v>
      </c>
      <c r="Z56" s="1188">
        <f t="shared" si="21"/>
        <v>1.7</v>
      </c>
    </row>
    <row r="57" spans="1:33" ht="16.5" customHeight="1">
      <c r="A57" s="453">
        <v>2.38</v>
      </c>
      <c r="B57" s="746" t="s">
        <v>403</v>
      </c>
      <c r="C57" s="1562"/>
      <c r="D57" s="1595"/>
      <c r="E57" s="1595"/>
      <c r="F57" s="1569"/>
      <c r="G57" s="1590"/>
      <c r="H57" s="1591"/>
      <c r="I57" s="1402"/>
      <c r="J57" s="1589"/>
      <c r="K57" s="1592"/>
      <c r="L57" s="1400"/>
      <c r="M57" s="1401"/>
      <c r="N57" s="1402"/>
      <c r="O57" s="1593"/>
      <c r="P57" s="1594"/>
      <c r="Q57" s="1400"/>
      <c r="R57" s="1592">
        <v>0.1</v>
      </c>
      <c r="S57" s="1402"/>
      <c r="T57" s="1589">
        <f t="shared" si="17"/>
        <v>0.1</v>
      </c>
      <c r="U57" s="1594"/>
      <c r="V57" s="1400"/>
      <c r="W57" s="1565">
        <f t="shared" si="18"/>
        <v>0.1</v>
      </c>
      <c r="X57" s="1208">
        <f t="shared" si="19"/>
        <v>0</v>
      </c>
      <c r="Y57" s="1567">
        <f t="shared" si="20"/>
        <v>0.1</v>
      </c>
      <c r="Z57" s="1188">
        <f t="shared" si="21"/>
        <v>0</v>
      </c>
      <c r="AA57" s="736"/>
      <c r="AB57" s="736"/>
      <c r="AC57" s="736"/>
      <c r="AD57" s="736"/>
      <c r="AE57" s="736"/>
      <c r="AF57" s="736"/>
      <c r="AG57" s="736"/>
    </row>
    <row r="58" spans="1:33" ht="15" customHeight="1">
      <c r="A58" s="451">
        <v>2.39</v>
      </c>
      <c r="B58" s="745" t="s">
        <v>404</v>
      </c>
      <c r="C58" s="1562"/>
      <c r="D58" s="1595"/>
      <c r="E58" s="1595"/>
      <c r="F58" s="1569"/>
      <c r="G58" s="1590"/>
      <c r="H58" s="1591"/>
      <c r="I58" s="1402"/>
      <c r="J58" s="1589"/>
      <c r="K58" s="1592"/>
      <c r="L58" s="1400"/>
      <c r="M58" s="824">
        <v>0.1</v>
      </c>
      <c r="N58" s="1402"/>
      <c r="O58" s="1589">
        <f>SUM(M58:N58)</f>
        <v>0.1</v>
      </c>
      <c r="P58" s="1594"/>
      <c r="Q58" s="1400"/>
      <c r="R58" s="1592">
        <v>0.5</v>
      </c>
      <c r="S58" s="1402"/>
      <c r="T58" s="1589">
        <f t="shared" si="17"/>
        <v>0.5</v>
      </c>
      <c r="U58" s="1594"/>
      <c r="V58" s="1400"/>
      <c r="W58" s="1565">
        <f t="shared" si="18"/>
        <v>0.6</v>
      </c>
      <c r="X58" s="1208">
        <f t="shared" si="19"/>
        <v>0</v>
      </c>
      <c r="Y58" s="1567">
        <f t="shared" si="20"/>
        <v>0.6</v>
      </c>
      <c r="Z58" s="1188">
        <f t="shared" si="21"/>
        <v>0</v>
      </c>
      <c r="AA58" s="737"/>
      <c r="AB58" s="737"/>
      <c r="AC58" s="737"/>
      <c r="AD58" s="737"/>
      <c r="AE58" s="737"/>
      <c r="AF58" s="737"/>
      <c r="AG58" s="737"/>
    </row>
    <row r="59" spans="1:26" ht="13.5" customHeight="1">
      <c r="A59" s="453">
        <v>2.4</v>
      </c>
      <c r="B59" s="746" t="s">
        <v>405</v>
      </c>
      <c r="C59" s="1597"/>
      <c r="D59" s="1598"/>
      <c r="E59" s="1598"/>
      <c r="F59" s="1599"/>
      <c r="G59" s="1600"/>
      <c r="H59" s="1601"/>
      <c r="I59" s="1602"/>
      <c r="J59" s="1603"/>
      <c r="K59" s="1604"/>
      <c r="L59" s="1605"/>
      <c r="M59" s="824">
        <v>0.7</v>
      </c>
      <c r="N59" s="1602"/>
      <c r="O59" s="1606">
        <f>SUM(M59:N59)</f>
        <v>0.7</v>
      </c>
      <c r="P59" s="1607"/>
      <c r="Q59" s="1400"/>
      <c r="R59" s="1592"/>
      <c r="S59" s="1402"/>
      <c r="T59" s="1589"/>
      <c r="U59" s="1594"/>
      <c r="V59" s="1400"/>
      <c r="W59" s="1565">
        <f t="shared" si="18"/>
        <v>0.7</v>
      </c>
      <c r="X59" s="1208">
        <f t="shared" si="19"/>
        <v>0</v>
      </c>
      <c r="Y59" s="1567">
        <f t="shared" si="20"/>
        <v>0.7</v>
      </c>
      <c r="Z59" s="1188">
        <f t="shared" si="21"/>
        <v>0</v>
      </c>
    </row>
    <row r="60" spans="1:26" ht="13.5" customHeight="1">
      <c r="A60" s="731">
        <v>2.41</v>
      </c>
      <c r="B60" s="1555" t="s">
        <v>175</v>
      </c>
      <c r="C60" s="1562"/>
      <c r="D60" s="1595"/>
      <c r="E60" s="1595"/>
      <c r="F60" s="1569"/>
      <c r="G60" s="1590"/>
      <c r="H60" s="1591"/>
      <c r="I60" s="1402"/>
      <c r="J60" s="1589"/>
      <c r="K60" s="1592"/>
      <c r="L60" s="1400"/>
      <c r="M60" s="1608"/>
      <c r="N60" s="1402"/>
      <c r="O60" s="1593"/>
      <c r="P60" s="1609"/>
      <c r="Q60" s="1400"/>
      <c r="R60" s="1592">
        <v>1.5</v>
      </c>
      <c r="S60" s="1402"/>
      <c r="T60" s="1589">
        <f t="shared" si="17"/>
        <v>1.5</v>
      </c>
      <c r="U60" s="1401"/>
      <c r="V60" s="1610"/>
      <c r="W60" s="1565">
        <f>H60+C60+M60+R60</f>
        <v>1.5</v>
      </c>
      <c r="X60" s="1208">
        <f>D60+I60+N60+S60</f>
        <v>0</v>
      </c>
      <c r="Y60" s="1567">
        <f>SUM(W60:X60)</f>
        <v>1.5</v>
      </c>
      <c r="Z60" s="1188">
        <f>G60+L60+Q60+V60</f>
        <v>0</v>
      </c>
    </row>
    <row r="61" spans="1:26" ht="14.25" customHeight="1">
      <c r="A61" s="451">
        <v>2.42</v>
      </c>
      <c r="B61" s="747" t="s">
        <v>406</v>
      </c>
      <c r="C61" s="1611"/>
      <c r="D61" s="1612"/>
      <c r="E61" s="1612"/>
      <c r="F61" s="1613"/>
      <c r="G61" s="1614"/>
      <c r="H61" s="1615"/>
      <c r="I61" s="1616"/>
      <c r="J61" s="1617"/>
      <c r="K61" s="1618"/>
      <c r="L61" s="1619"/>
      <c r="M61" s="1360"/>
      <c r="N61" s="1616"/>
      <c r="O61" s="1620"/>
      <c r="P61" s="1621"/>
      <c r="Q61" s="1619"/>
      <c r="R61" s="1618">
        <v>0.1</v>
      </c>
      <c r="S61" s="1616"/>
      <c r="T61" s="1617">
        <f t="shared" si="17"/>
        <v>0.1</v>
      </c>
      <c r="U61" s="1621"/>
      <c r="V61" s="1622"/>
      <c r="W61" s="1623">
        <f t="shared" si="18"/>
        <v>0.1</v>
      </c>
      <c r="X61" s="1624">
        <f t="shared" si="19"/>
        <v>0</v>
      </c>
      <c r="Y61" s="1625">
        <f t="shared" si="20"/>
        <v>0.1</v>
      </c>
      <c r="Z61" s="1247">
        <f t="shared" si="21"/>
        <v>0</v>
      </c>
    </row>
    <row r="62" spans="1:26" s="13" customFormat="1" ht="13.5" thickBot="1">
      <c r="A62" s="1749" t="s">
        <v>70</v>
      </c>
      <c r="B62" s="1750"/>
      <c r="C62" s="1626">
        <f>SUM(C22:C61)</f>
        <v>5.6</v>
      </c>
      <c r="D62" s="1627">
        <f>SUM(D22:D61)</f>
        <v>1.6</v>
      </c>
      <c r="E62" s="1628">
        <f>SUM(E22:E61)</f>
        <v>7.2</v>
      </c>
      <c r="F62" s="1629"/>
      <c r="G62" s="1630">
        <f>SUM(G34:G61)</f>
        <v>0</v>
      </c>
      <c r="H62" s="1626">
        <f>SUM(H22:H61)</f>
        <v>8.700000000000001</v>
      </c>
      <c r="I62" s="1627">
        <f>SUM(I22:I61)</f>
        <v>0.8999999999999999</v>
      </c>
      <c r="J62" s="1628">
        <f>SUM(H62:I62)</f>
        <v>9.600000000000001</v>
      </c>
      <c r="K62" s="1631"/>
      <c r="L62" s="1630">
        <f>SUM(L22:L61)</f>
        <v>0</v>
      </c>
      <c r="M62" s="1632">
        <f>SUM(M22:M61)</f>
        <v>15.399999999999997</v>
      </c>
      <c r="N62" s="1633">
        <f>SUM(N22:N61)</f>
        <v>1.2</v>
      </c>
      <c r="O62" s="1634">
        <f>SUM(O22:O61)</f>
        <v>16.599999999999998</v>
      </c>
      <c r="P62" s="1635"/>
      <c r="Q62" s="1636">
        <f>SUM(Q22:Q61)</f>
        <v>0</v>
      </c>
      <c r="R62" s="1637">
        <f>SUM(R22:R61)</f>
        <v>40.50000000000001</v>
      </c>
      <c r="S62" s="1633">
        <f>SUM(S22:S61)</f>
        <v>0</v>
      </c>
      <c r="T62" s="1634">
        <f>SUM(T22:T61)</f>
        <v>40.50000000000001</v>
      </c>
      <c r="U62" s="1635"/>
      <c r="V62" s="1636">
        <f>SUM(V22:V61)</f>
        <v>1.7</v>
      </c>
      <c r="W62" s="1638">
        <f>R62+M62+H62+C62</f>
        <v>70.2</v>
      </c>
      <c r="X62" s="1639">
        <f>S62+N62+I62+D62</f>
        <v>3.6999999999999997</v>
      </c>
      <c r="Y62" s="1640">
        <f>SUM(W62:X62)</f>
        <v>73.9</v>
      </c>
      <c r="Z62" s="1641">
        <f>SUM(Z22:Z61)</f>
        <v>1.7</v>
      </c>
    </row>
    <row r="63" spans="1:26" ht="9.75" customHeight="1" thickBot="1">
      <c r="A63" s="313"/>
      <c r="B63" s="313"/>
      <c r="C63" s="6"/>
      <c r="D63" s="6"/>
      <c r="E63" s="6"/>
      <c r="F63" s="58"/>
      <c r="G63" s="6"/>
      <c r="H63" s="6"/>
      <c r="I63" s="6"/>
      <c r="J63" s="6"/>
      <c r="K63" s="6"/>
      <c r="L63" s="6"/>
      <c r="M63" s="6"/>
      <c r="N63" s="6"/>
      <c r="O63" s="6"/>
      <c r="P63" s="6"/>
      <c r="Q63" s="6"/>
      <c r="R63" s="6"/>
      <c r="S63" s="6"/>
      <c r="T63" s="6"/>
      <c r="U63" s="6"/>
      <c r="V63" s="6"/>
      <c r="W63" s="16"/>
      <c r="X63" s="16"/>
      <c r="Y63" s="16"/>
      <c r="Z63" s="6"/>
    </row>
    <row r="64" spans="1:26" ht="15.75" customHeight="1">
      <c r="A64" s="1753" t="s">
        <v>141</v>
      </c>
      <c r="B64" s="1754"/>
      <c r="C64" s="1754"/>
      <c r="D64" s="1754"/>
      <c r="E64" s="1754"/>
      <c r="F64" s="1754"/>
      <c r="G64" s="1754"/>
      <c r="H64" s="1754"/>
      <c r="I64" s="1754"/>
      <c r="J64" s="1754"/>
      <c r="K64" s="1754"/>
      <c r="L64" s="1754"/>
      <c r="M64" s="1754"/>
      <c r="N64" s="1754"/>
      <c r="O64" s="1754"/>
      <c r="P64" s="1754"/>
      <c r="Q64" s="1754"/>
      <c r="R64" s="1754"/>
      <c r="S64" s="1754"/>
      <c r="T64" s="1754"/>
      <c r="U64" s="1754"/>
      <c r="V64" s="1754"/>
      <c r="W64" s="1754"/>
      <c r="X64" s="1754"/>
      <c r="Y64" s="1754"/>
      <c r="Z64" s="1755"/>
    </row>
    <row r="65" spans="1:31" ht="12.75">
      <c r="A65" s="426">
        <v>3.1</v>
      </c>
      <c r="B65" s="449" t="s">
        <v>25</v>
      </c>
      <c r="C65" s="346">
        <v>0.8</v>
      </c>
      <c r="D65" s="159"/>
      <c r="E65" s="160">
        <f>SUM(C65:D65)</f>
        <v>0.8</v>
      </c>
      <c r="F65" s="344"/>
      <c r="G65" s="345"/>
      <c r="H65" s="346"/>
      <c r="I65" s="159"/>
      <c r="J65" s="160"/>
      <c r="K65" s="337"/>
      <c r="L65" s="345"/>
      <c r="M65" s="382"/>
      <c r="N65" s="338"/>
      <c r="O65" s="383"/>
      <c r="P65" s="347"/>
      <c r="Q65" s="345"/>
      <c r="R65" s="384"/>
      <c r="S65" s="338"/>
      <c r="T65" s="295"/>
      <c r="U65" s="347"/>
      <c r="V65" s="345"/>
      <c r="W65" s="348">
        <f>R65+M65+H65+C65</f>
        <v>0.8</v>
      </c>
      <c r="X65" s="339">
        <f>S65+N65+I65+D65</f>
        <v>0</v>
      </c>
      <c r="Y65" s="340">
        <f>SUM(W65:X65)</f>
        <v>0.8</v>
      </c>
      <c r="Z65" s="41">
        <f>V65+Q65+L65+G65</f>
        <v>0</v>
      </c>
      <c r="AA65" s="314"/>
      <c r="AB65" s="4"/>
      <c r="AC65" s="4"/>
      <c r="AD65" s="4"/>
      <c r="AE65" s="4"/>
    </row>
    <row r="66" spans="1:26" ht="12.75">
      <c r="A66" s="195">
        <v>3.2</v>
      </c>
      <c r="B66" s="260" t="s">
        <v>304</v>
      </c>
      <c r="C66" s="55">
        <v>0.5</v>
      </c>
      <c r="D66" s="207"/>
      <c r="E66" s="54">
        <f>SUM(C66:D66)</f>
        <v>0.5</v>
      </c>
      <c r="F66" s="40"/>
      <c r="G66" s="56"/>
      <c r="H66" s="55"/>
      <c r="I66" s="207"/>
      <c r="J66" s="54"/>
      <c r="K66" s="59"/>
      <c r="L66" s="56"/>
      <c r="M66" s="253"/>
      <c r="N66" s="254"/>
      <c r="O66" s="166"/>
      <c r="P66" s="30"/>
      <c r="Q66" s="56"/>
      <c r="R66" s="255"/>
      <c r="S66" s="254"/>
      <c r="T66" s="328"/>
      <c r="U66" s="30"/>
      <c r="V66" s="56"/>
      <c r="W66" s="57">
        <f>C66+H66+M66+R66</f>
        <v>0.5</v>
      </c>
      <c r="X66" s="167">
        <f>D66+I66+N66+S66</f>
        <v>0</v>
      </c>
      <c r="Y66" s="168">
        <f aca="true" t="shared" si="22" ref="Y66:Y74">SUM(W66:X66)</f>
        <v>0.5</v>
      </c>
      <c r="Z66" s="41">
        <f>G66+L66+Q66+V66</f>
        <v>0</v>
      </c>
    </row>
    <row r="67" spans="1:26" ht="13.5" customHeight="1">
      <c r="A67" s="331">
        <v>3.6</v>
      </c>
      <c r="B67" s="206" t="s">
        <v>312</v>
      </c>
      <c r="C67" s="77"/>
      <c r="D67" s="78"/>
      <c r="E67" s="54"/>
      <c r="F67" s="87"/>
      <c r="G67" s="80"/>
      <c r="H67" s="77"/>
      <c r="I67" s="78"/>
      <c r="J67" s="54"/>
      <c r="K67" s="83"/>
      <c r="L67" s="80"/>
      <c r="M67" s="27">
        <v>0.3</v>
      </c>
      <c r="N67" s="163"/>
      <c r="O67" s="166">
        <f>SUM(M67:N67)</f>
        <v>0.3</v>
      </c>
      <c r="P67" s="99"/>
      <c r="Q67" s="80"/>
      <c r="R67" s="82"/>
      <c r="S67" s="163"/>
      <c r="T67" s="332"/>
      <c r="U67" s="99"/>
      <c r="V67" s="80"/>
      <c r="W67" s="85">
        <f>C67+H67+M67+R67</f>
        <v>0.3</v>
      </c>
      <c r="X67" s="161">
        <f>D67+I67+N67+S67</f>
        <v>0</v>
      </c>
      <c r="Y67" s="168">
        <f>SUM(W67:X67)</f>
        <v>0.3</v>
      </c>
      <c r="Z67" s="84">
        <f>G67+L67+Q67+V67</f>
        <v>0</v>
      </c>
    </row>
    <row r="68" spans="1:26" ht="13.5" customHeight="1">
      <c r="A68" s="96">
        <v>3.3</v>
      </c>
      <c r="B68" s="103" t="s">
        <v>313</v>
      </c>
      <c r="C68" s="77"/>
      <c r="D68" s="78"/>
      <c r="E68" s="54"/>
      <c r="F68" s="87"/>
      <c r="G68" s="80"/>
      <c r="H68" s="77"/>
      <c r="I68" s="78"/>
      <c r="J68" s="54"/>
      <c r="K68" s="83"/>
      <c r="L68" s="80"/>
      <c r="M68" s="27">
        <v>0.1</v>
      </c>
      <c r="N68" s="163"/>
      <c r="O68" s="166">
        <f aca="true" t="shared" si="23" ref="O68:O77">SUM(M68:N68)</f>
        <v>0.1</v>
      </c>
      <c r="P68" s="99"/>
      <c r="Q68" s="80"/>
      <c r="R68" s="82"/>
      <c r="S68" s="163"/>
      <c r="T68" s="332"/>
      <c r="U68" s="99"/>
      <c r="V68" s="80"/>
      <c r="W68" s="85">
        <f>H68+C68+M68+R68</f>
        <v>0.1</v>
      </c>
      <c r="X68" s="161">
        <f>S68+N68+I68+D68</f>
        <v>0</v>
      </c>
      <c r="Y68" s="168">
        <f t="shared" si="22"/>
        <v>0.1</v>
      </c>
      <c r="Z68" s="84">
        <f>V68+Q68+L68+G68</f>
        <v>0</v>
      </c>
    </row>
    <row r="69" spans="1:26" ht="15" customHeight="1">
      <c r="A69" s="195">
        <v>3.4</v>
      </c>
      <c r="B69" s="206" t="s">
        <v>314</v>
      </c>
      <c r="C69" s="77"/>
      <c r="D69" s="78"/>
      <c r="E69" s="54"/>
      <c r="F69" s="87"/>
      <c r="G69" s="80"/>
      <c r="H69" s="77"/>
      <c r="I69" s="78"/>
      <c r="J69" s="54"/>
      <c r="K69" s="83"/>
      <c r="L69" s="80"/>
      <c r="M69" s="27">
        <v>0.5</v>
      </c>
      <c r="N69" s="163"/>
      <c r="O69" s="166">
        <f t="shared" si="23"/>
        <v>0.5</v>
      </c>
      <c r="P69" s="99"/>
      <c r="Q69" s="80"/>
      <c r="R69" s="82"/>
      <c r="S69" s="163"/>
      <c r="T69" s="332"/>
      <c r="U69" s="99"/>
      <c r="V69" s="80"/>
      <c r="W69" s="85">
        <f>H69+C69+M69+R69</f>
        <v>0.5</v>
      </c>
      <c r="X69" s="161">
        <f>S69+N69+I69+D69</f>
        <v>0</v>
      </c>
      <c r="Y69" s="168">
        <f t="shared" si="22"/>
        <v>0.5</v>
      </c>
      <c r="Z69" s="84">
        <f>V69+Q69+L69+G69</f>
        <v>0</v>
      </c>
    </row>
    <row r="70" spans="1:26" ht="13.5" customHeight="1">
      <c r="A70" s="96">
        <v>3.5</v>
      </c>
      <c r="B70" s="275" t="s">
        <v>315</v>
      </c>
      <c r="C70" s="77"/>
      <c r="D70" s="78"/>
      <c r="E70" s="54"/>
      <c r="F70" s="87"/>
      <c r="G70" s="80"/>
      <c r="H70" s="77"/>
      <c r="I70" s="78"/>
      <c r="J70" s="54"/>
      <c r="K70" s="83"/>
      <c r="L70" s="80"/>
      <c r="M70" s="27">
        <v>0.5</v>
      </c>
      <c r="N70" s="163"/>
      <c r="O70" s="166">
        <f t="shared" si="23"/>
        <v>0.5</v>
      </c>
      <c r="P70" s="99"/>
      <c r="Q70" s="80"/>
      <c r="R70" s="82"/>
      <c r="S70" s="163"/>
      <c r="T70" s="332"/>
      <c r="U70" s="83"/>
      <c r="V70" s="80"/>
      <c r="W70" s="85">
        <f aca="true" t="shared" si="24" ref="W70:X74">C70+H70+M70+R70</f>
        <v>0.5</v>
      </c>
      <c r="X70" s="161">
        <f t="shared" si="24"/>
        <v>0</v>
      </c>
      <c r="Y70" s="168">
        <f t="shared" si="22"/>
        <v>0.5</v>
      </c>
      <c r="Z70" s="84">
        <f aca="true" t="shared" si="25" ref="Z70:Z78">G70+L70+Q70+V70</f>
        <v>0</v>
      </c>
    </row>
    <row r="71" spans="1:26" ht="13.5" customHeight="1">
      <c r="A71" s="96">
        <v>3.6</v>
      </c>
      <c r="B71" s="501" t="s">
        <v>316</v>
      </c>
      <c r="C71" s="55"/>
      <c r="D71" s="207"/>
      <c r="E71" s="54"/>
      <c r="F71" s="40"/>
      <c r="G71" s="56"/>
      <c r="H71" s="55"/>
      <c r="I71" s="207"/>
      <c r="J71" s="54"/>
      <c r="K71" s="59"/>
      <c r="L71" s="56"/>
      <c r="M71" s="253">
        <v>0.2</v>
      </c>
      <c r="N71" s="254"/>
      <c r="O71" s="166">
        <f t="shared" si="23"/>
        <v>0.2</v>
      </c>
      <c r="P71" s="30"/>
      <c r="Q71" s="56"/>
      <c r="R71" s="255"/>
      <c r="S71" s="254"/>
      <c r="T71" s="332"/>
      <c r="U71" s="30"/>
      <c r="V71" s="56"/>
      <c r="W71" s="85">
        <f>C71+H71+M71+R71</f>
        <v>0.2</v>
      </c>
      <c r="X71" s="161">
        <f>D71+I71+N71+S71</f>
        <v>0</v>
      </c>
      <c r="Y71" s="168">
        <f>SUM(W71:X71)</f>
        <v>0.2</v>
      </c>
      <c r="Z71" s="84">
        <f t="shared" si="25"/>
        <v>0</v>
      </c>
    </row>
    <row r="72" spans="1:26" ht="17.25" customHeight="1">
      <c r="A72" s="96">
        <v>3.7</v>
      </c>
      <c r="B72" s="501" t="s">
        <v>305</v>
      </c>
      <c r="C72" s="55"/>
      <c r="D72" s="207"/>
      <c r="E72" s="54"/>
      <c r="F72" s="40"/>
      <c r="G72" s="56"/>
      <c r="H72" s="55"/>
      <c r="I72" s="207"/>
      <c r="J72" s="54"/>
      <c r="K72" s="59"/>
      <c r="L72" s="56"/>
      <c r="M72" s="253"/>
      <c r="N72" s="254"/>
      <c r="O72" s="166"/>
      <c r="P72" s="30"/>
      <c r="Q72" s="56"/>
      <c r="R72" s="255">
        <v>4.9</v>
      </c>
      <c r="S72" s="254"/>
      <c r="T72" s="332">
        <f>SUM(R72:S72)</f>
        <v>4.9</v>
      </c>
      <c r="U72" s="30"/>
      <c r="V72" s="56"/>
      <c r="W72" s="57">
        <f t="shared" si="24"/>
        <v>4.9</v>
      </c>
      <c r="X72" s="167">
        <f t="shared" si="24"/>
        <v>0</v>
      </c>
      <c r="Y72" s="168">
        <f t="shared" si="22"/>
        <v>4.9</v>
      </c>
      <c r="Z72" s="41">
        <f t="shared" si="25"/>
        <v>0</v>
      </c>
    </row>
    <row r="73" spans="1:26" ht="24" customHeight="1">
      <c r="A73" s="96">
        <v>3.8</v>
      </c>
      <c r="B73" s="501" t="s">
        <v>306</v>
      </c>
      <c r="C73" s="55"/>
      <c r="D73" s="207"/>
      <c r="E73" s="54"/>
      <c r="F73" s="40"/>
      <c r="G73" s="80"/>
      <c r="H73" s="83"/>
      <c r="I73" s="78"/>
      <c r="J73" s="79"/>
      <c r="K73" s="83"/>
      <c r="L73" s="80"/>
      <c r="M73" s="27"/>
      <c r="N73" s="163"/>
      <c r="O73" s="164"/>
      <c r="P73" s="99"/>
      <c r="Q73" s="80"/>
      <c r="R73" s="82">
        <v>2.2</v>
      </c>
      <c r="S73" s="163"/>
      <c r="T73" s="291">
        <f>SUM(R73:S73)</f>
        <v>2.2</v>
      </c>
      <c r="U73" s="83"/>
      <c r="V73" s="80"/>
      <c r="W73" s="85">
        <f t="shared" si="24"/>
        <v>2.2</v>
      </c>
      <c r="X73" s="538">
        <f t="shared" si="24"/>
        <v>0</v>
      </c>
      <c r="Y73" s="292">
        <f t="shared" si="22"/>
        <v>2.2</v>
      </c>
      <c r="Z73" s="84">
        <f t="shared" si="25"/>
        <v>0</v>
      </c>
    </row>
    <row r="74" spans="1:26" ht="13.5" customHeight="1">
      <c r="A74" s="96">
        <v>3.9</v>
      </c>
      <c r="B74" s="536" t="s">
        <v>151</v>
      </c>
      <c r="C74" s="77"/>
      <c r="D74" s="78">
        <v>4.8</v>
      </c>
      <c r="E74" s="79">
        <f>SUM(C74:D74)</f>
        <v>4.8</v>
      </c>
      <c r="F74" s="535"/>
      <c r="G74" s="80"/>
      <c r="H74" s="77"/>
      <c r="I74" s="78">
        <v>4.9</v>
      </c>
      <c r="J74" s="54">
        <f>SUM(H74:I74)</f>
        <v>4.9</v>
      </c>
      <c r="K74" s="59"/>
      <c r="L74" s="56"/>
      <c r="M74" s="253"/>
      <c r="N74" s="254">
        <v>5.1</v>
      </c>
      <c r="O74" s="310">
        <f t="shared" si="23"/>
        <v>5.1</v>
      </c>
      <c r="P74" s="30"/>
      <c r="Q74" s="56"/>
      <c r="R74" s="255"/>
      <c r="S74" s="254">
        <v>5.1</v>
      </c>
      <c r="T74" s="332">
        <f>SUM(R74:S74)</f>
        <v>5.1</v>
      </c>
      <c r="U74" s="467"/>
      <c r="V74" s="56"/>
      <c r="W74" s="57">
        <f t="shared" si="24"/>
        <v>0</v>
      </c>
      <c r="X74" s="167">
        <f t="shared" si="24"/>
        <v>19.9</v>
      </c>
      <c r="Y74" s="168">
        <f t="shared" si="22"/>
        <v>19.9</v>
      </c>
      <c r="Z74" s="333">
        <f t="shared" si="25"/>
        <v>0</v>
      </c>
    </row>
    <row r="75" spans="1:32" ht="13.5" customHeight="1">
      <c r="A75" s="451">
        <v>3.1</v>
      </c>
      <c r="B75" s="695" t="s">
        <v>238</v>
      </c>
      <c r="C75" s="77"/>
      <c r="D75" s="78"/>
      <c r="E75" s="79"/>
      <c r="F75" s="696"/>
      <c r="G75" s="80"/>
      <c r="H75" s="77"/>
      <c r="I75" s="78">
        <v>1.1</v>
      </c>
      <c r="J75" s="79">
        <f>SUM(H75:I75)</f>
        <v>1.1</v>
      </c>
      <c r="K75" s="83"/>
      <c r="L75" s="80"/>
      <c r="M75" s="27"/>
      <c r="N75" s="163">
        <v>1.8</v>
      </c>
      <c r="O75" s="164">
        <f>SUM(M75:N75)</f>
        <v>1.8</v>
      </c>
      <c r="P75" s="697"/>
      <c r="Q75" s="80"/>
      <c r="R75" s="82"/>
      <c r="S75" s="163"/>
      <c r="T75" s="291"/>
      <c r="U75" s="83"/>
      <c r="V75" s="80"/>
      <c r="W75" s="85">
        <f aca="true" t="shared" si="26" ref="W75:X78">C75+H75+M75+R75</f>
        <v>0</v>
      </c>
      <c r="X75" s="161">
        <f t="shared" si="26"/>
        <v>2.9000000000000004</v>
      </c>
      <c r="Y75" s="162">
        <f>SUM(W75:X75)</f>
        <v>2.9000000000000004</v>
      </c>
      <c r="Z75" s="333">
        <f t="shared" si="25"/>
        <v>0</v>
      </c>
      <c r="AA75" s="4"/>
      <c r="AB75" s="4"/>
      <c r="AC75" s="4"/>
      <c r="AD75" s="4"/>
      <c r="AE75" s="4"/>
      <c r="AF75" s="4"/>
    </row>
    <row r="76" spans="1:32" ht="13.5" customHeight="1">
      <c r="A76" s="96">
        <v>3.11</v>
      </c>
      <c r="B76" s="754" t="s">
        <v>394</v>
      </c>
      <c r="C76" s="77"/>
      <c r="D76" s="78"/>
      <c r="E76" s="79"/>
      <c r="F76" s="696"/>
      <c r="G76" s="80"/>
      <c r="H76" s="77"/>
      <c r="I76" s="78"/>
      <c r="J76" s="79"/>
      <c r="K76" s="83"/>
      <c r="L76" s="80"/>
      <c r="M76" s="27"/>
      <c r="N76" s="163">
        <v>3.7</v>
      </c>
      <c r="O76" s="164">
        <f>SUM(M76:N76)</f>
        <v>3.7</v>
      </c>
      <c r="P76" s="697" t="s">
        <v>239</v>
      </c>
      <c r="Q76" s="80">
        <v>3.7</v>
      </c>
      <c r="R76" s="82"/>
      <c r="S76" s="163"/>
      <c r="T76" s="291"/>
      <c r="U76" s="83"/>
      <c r="V76" s="80"/>
      <c r="W76" s="85">
        <f t="shared" si="26"/>
        <v>0</v>
      </c>
      <c r="X76" s="161">
        <f t="shared" si="26"/>
        <v>3.7</v>
      </c>
      <c r="Y76" s="162">
        <f>SUM(W76:X76)</f>
        <v>3.7</v>
      </c>
      <c r="Z76" s="333">
        <f t="shared" si="25"/>
        <v>3.7</v>
      </c>
      <c r="AA76" s="4"/>
      <c r="AB76" s="4"/>
      <c r="AC76" s="4"/>
      <c r="AD76" s="4"/>
      <c r="AE76" s="4"/>
      <c r="AF76" s="4"/>
    </row>
    <row r="77" spans="1:32" ht="13.5" customHeight="1">
      <c r="A77" s="96">
        <v>3.12</v>
      </c>
      <c r="B77" s="789" t="s">
        <v>410</v>
      </c>
      <c r="C77" s="77"/>
      <c r="D77" s="78"/>
      <c r="E77" s="79"/>
      <c r="F77" s="696"/>
      <c r="G77" s="80"/>
      <c r="H77" s="77"/>
      <c r="I77" s="78"/>
      <c r="J77" s="79"/>
      <c r="K77" s="83"/>
      <c r="L77" s="80"/>
      <c r="M77" s="27"/>
      <c r="N77" s="163">
        <v>2</v>
      </c>
      <c r="O77" s="291">
        <f t="shared" si="23"/>
        <v>2</v>
      </c>
      <c r="P77" s="697" t="s">
        <v>411</v>
      </c>
      <c r="Q77" s="80">
        <v>0.6</v>
      </c>
      <c r="R77" s="82"/>
      <c r="S77" s="163">
        <v>4.4</v>
      </c>
      <c r="T77" s="291">
        <f>SUM(R77:S77)</f>
        <v>4.4</v>
      </c>
      <c r="U77" s="115" t="s">
        <v>411</v>
      </c>
      <c r="V77" s="80">
        <v>3.8</v>
      </c>
      <c r="W77" s="85">
        <f t="shared" si="26"/>
        <v>0</v>
      </c>
      <c r="X77" s="161">
        <f t="shared" si="26"/>
        <v>6.4</v>
      </c>
      <c r="Y77" s="162">
        <f>SUM(W77:X77)</f>
        <v>6.4</v>
      </c>
      <c r="Z77" s="333">
        <f t="shared" si="25"/>
        <v>4.3999999999999995</v>
      </c>
      <c r="AA77" s="4"/>
      <c r="AB77" s="4"/>
      <c r="AC77" s="4"/>
      <c r="AD77" s="4"/>
      <c r="AE77" s="4"/>
      <c r="AF77" s="4"/>
    </row>
    <row r="78" spans="1:32" ht="13.5" customHeight="1">
      <c r="A78" s="788">
        <v>3.13</v>
      </c>
      <c r="B78" s="753" t="s">
        <v>407</v>
      </c>
      <c r="C78" s="684"/>
      <c r="D78" s="685"/>
      <c r="E78" s="683"/>
      <c r="F78" s="58"/>
      <c r="G78" s="686"/>
      <c r="H78" s="684"/>
      <c r="I78" s="685"/>
      <c r="J78" s="683"/>
      <c r="K78" s="687"/>
      <c r="L78" s="686"/>
      <c r="M78" s="688"/>
      <c r="N78" s="689"/>
      <c r="O78" s="680"/>
      <c r="P78" s="6"/>
      <c r="Q78" s="686"/>
      <c r="R78" s="690">
        <v>2</v>
      </c>
      <c r="S78" s="689"/>
      <c r="T78" s="691">
        <f>SUM(R78:S78)</f>
        <v>2</v>
      </c>
      <c r="U78" s="687"/>
      <c r="V78" s="686"/>
      <c r="W78" s="692">
        <f t="shared" si="26"/>
        <v>2</v>
      </c>
      <c r="X78" s="693">
        <f t="shared" si="26"/>
        <v>0</v>
      </c>
      <c r="Y78" s="694">
        <f>SUM(W78:X78)</f>
        <v>2</v>
      </c>
      <c r="Z78" s="537">
        <f t="shared" si="25"/>
        <v>0</v>
      </c>
      <c r="AA78" s="4"/>
      <c r="AB78" s="4"/>
      <c r="AC78" s="4"/>
      <c r="AD78" s="4"/>
      <c r="AE78" s="4"/>
      <c r="AF78" s="4"/>
    </row>
    <row r="79" spans="1:91" s="42" customFormat="1" ht="12.75">
      <c r="A79" s="1751" t="s">
        <v>71</v>
      </c>
      <c r="B79" s="1752"/>
      <c r="C79" s="353">
        <f>SUM(C65:C78)</f>
        <v>1.3</v>
      </c>
      <c r="D79" s="354">
        <f>SUM(D65:D78)</f>
        <v>4.8</v>
      </c>
      <c r="E79" s="355">
        <f>SUM(E65:E78)</f>
        <v>6.1</v>
      </c>
      <c r="F79" s="356"/>
      <c r="G79" s="357">
        <f>SUM(G65:G78)</f>
        <v>0</v>
      </c>
      <c r="H79" s="353">
        <f>SUM(H65:H78)</f>
        <v>0</v>
      </c>
      <c r="I79" s="354">
        <f>SUM(I65:I78)</f>
        <v>6</v>
      </c>
      <c r="J79" s="355">
        <f>SUM(J65:J78)</f>
        <v>6</v>
      </c>
      <c r="K79" s="359"/>
      <c r="L79" s="357">
        <f>SUM(L65:L78)</f>
        <v>0</v>
      </c>
      <c r="M79" s="360">
        <f>SUM(M65:M78)</f>
        <v>1.5999999999999999</v>
      </c>
      <c r="N79" s="361">
        <f>SUM(N65:N78)</f>
        <v>12.6</v>
      </c>
      <c r="O79" s="362">
        <f>SUM(O65:O78)</f>
        <v>14.2</v>
      </c>
      <c r="P79" s="369"/>
      <c r="Q79" s="357">
        <f>SUM(Q65:Q78)</f>
        <v>4.3</v>
      </c>
      <c r="R79" s="364">
        <f>SUM(R65:R78)</f>
        <v>9.100000000000001</v>
      </c>
      <c r="S79" s="361">
        <f>SUM(S65:S78)</f>
        <v>9.5</v>
      </c>
      <c r="T79" s="365">
        <f>SUM(T65:T78)</f>
        <v>18.6</v>
      </c>
      <c r="U79" s="359"/>
      <c r="V79" s="357">
        <f>SUM(V65:V78)</f>
        <v>3.8</v>
      </c>
      <c r="W79" s="366">
        <f>SUM(W65:W78)</f>
        <v>12</v>
      </c>
      <c r="X79" s="367">
        <f>SUM(X65:X78)</f>
        <v>32.9</v>
      </c>
      <c r="Y79" s="368">
        <f>SUM(Y65:Y78)</f>
        <v>44.9</v>
      </c>
      <c r="Z79" s="523">
        <f>SUM(Z65:Z78)</f>
        <v>8.1</v>
      </c>
      <c r="AA79" s="20"/>
      <c r="AB79" s="20"/>
      <c r="AC79" s="20"/>
      <c r="AD79" s="20"/>
      <c r="AE79" s="20"/>
      <c r="AF79" s="20"/>
      <c r="AG79" s="787"/>
      <c r="AH79" s="787"/>
      <c r="AI79" s="787"/>
      <c r="AJ79" s="787"/>
      <c r="AK79" s="787"/>
      <c r="AL79" s="787"/>
      <c r="AM79" s="787"/>
      <c r="AN79" s="787"/>
      <c r="AO79" s="787"/>
      <c r="AP79" s="787"/>
      <c r="AQ79" s="787"/>
      <c r="AR79" s="787"/>
      <c r="AS79" s="787"/>
      <c r="AT79" s="787"/>
      <c r="AU79" s="787"/>
      <c r="AV79" s="787"/>
      <c r="AW79" s="787"/>
      <c r="AX79" s="787"/>
      <c r="AY79" s="787"/>
      <c r="AZ79" s="787"/>
      <c r="BA79" s="787"/>
      <c r="BB79" s="787"/>
      <c r="BC79" s="787"/>
      <c r="BD79" s="787"/>
      <c r="BE79" s="787"/>
      <c r="BF79" s="787"/>
      <c r="BG79" s="787"/>
      <c r="BH79" s="787"/>
      <c r="BI79" s="787"/>
      <c r="BJ79" s="787"/>
      <c r="BK79" s="787"/>
      <c r="BL79" s="787"/>
      <c r="BM79" s="787"/>
      <c r="BN79" s="787"/>
      <c r="BO79" s="787"/>
      <c r="BP79" s="787"/>
      <c r="BQ79" s="787"/>
      <c r="BR79" s="787"/>
      <c r="BS79" s="787"/>
      <c r="BT79" s="787"/>
      <c r="BU79" s="787"/>
      <c r="BV79" s="787"/>
      <c r="BW79" s="787"/>
      <c r="BX79" s="787"/>
      <c r="BY79" s="787"/>
      <c r="BZ79" s="787"/>
      <c r="CA79" s="787"/>
      <c r="CB79" s="787"/>
      <c r="CC79" s="787"/>
      <c r="CD79" s="787"/>
      <c r="CE79" s="787"/>
      <c r="CF79" s="787"/>
      <c r="CG79" s="787"/>
      <c r="CH79" s="787"/>
      <c r="CI79" s="787"/>
      <c r="CJ79" s="787"/>
      <c r="CK79" s="787"/>
      <c r="CL79" s="787"/>
      <c r="CM79" s="787"/>
    </row>
    <row r="80" spans="1:91" ht="6.75" customHeight="1">
      <c r="A80" s="1506"/>
      <c r="B80" s="5"/>
      <c r="C80" s="6"/>
      <c r="D80" s="6"/>
      <c r="E80" s="6"/>
      <c r="F80" s="58"/>
      <c r="G80" s="6"/>
      <c r="H80" s="6"/>
      <c r="I80" s="6"/>
      <c r="J80" s="6"/>
      <c r="K80" s="6"/>
      <c r="L80" s="6"/>
      <c r="M80" s="4"/>
      <c r="N80" s="4"/>
      <c r="O80" s="4"/>
      <c r="P80" s="6"/>
      <c r="Q80" s="6"/>
      <c r="R80" s="4"/>
      <c r="S80" s="4"/>
      <c r="T80" s="4"/>
      <c r="U80" s="6"/>
      <c r="V80" s="6"/>
      <c r="W80" s="16"/>
      <c r="X80" s="16"/>
      <c r="Y80" s="16"/>
      <c r="Z80" s="6"/>
      <c r="AA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row>
    <row r="81" spans="1:26" ht="7.5" customHeight="1">
      <c r="A81" s="1507"/>
      <c r="B81" s="139"/>
      <c r="C81" s="10"/>
      <c r="D81" s="1508"/>
      <c r="E81" s="1508"/>
      <c r="F81" s="38"/>
      <c r="G81" s="10"/>
      <c r="H81" s="10"/>
      <c r="I81" s="10"/>
      <c r="J81" s="10"/>
      <c r="K81" s="10"/>
      <c r="L81" s="10"/>
      <c r="M81" s="2"/>
      <c r="N81" s="2"/>
      <c r="O81" s="2"/>
      <c r="P81" s="10"/>
      <c r="Q81" s="10"/>
      <c r="R81" s="2"/>
      <c r="S81" s="2"/>
      <c r="T81" s="2"/>
      <c r="U81" s="10"/>
      <c r="V81" s="10"/>
      <c r="W81" s="17"/>
      <c r="X81" s="17"/>
      <c r="Y81" s="17"/>
      <c r="Z81" s="10"/>
    </row>
    <row r="82" spans="1:26" s="14" customFormat="1" ht="12.75">
      <c r="A82" s="1776" t="s">
        <v>6</v>
      </c>
      <c r="B82" s="1777"/>
      <c r="C82" s="698"/>
      <c r="D82" s="698"/>
      <c r="E82" s="698"/>
      <c r="F82" s="699"/>
      <c r="G82" s="698"/>
      <c r="H82" s="698"/>
      <c r="I82" s="698"/>
      <c r="J82" s="698"/>
      <c r="K82" s="698"/>
      <c r="L82" s="698"/>
      <c r="M82" s="700"/>
      <c r="N82" s="700"/>
      <c r="O82" s="700"/>
      <c r="P82" s="698"/>
      <c r="Q82" s="698"/>
      <c r="R82" s="700"/>
      <c r="S82" s="700"/>
      <c r="T82" s="700"/>
      <c r="U82" s="698"/>
      <c r="V82" s="698"/>
      <c r="W82" s="702"/>
      <c r="X82" s="702"/>
      <c r="Y82" s="702"/>
      <c r="Z82" s="703"/>
    </row>
    <row r="83" spans="1:26" ht="24.75" customHeight="1">
      <c r="A83" s="261">
        <v>4.1</v>
      </c>
      <c r="B83" s="656" t="s">
        <v>31</v>
      </c>
      <c r="C83" s="203">
        <v>0.5</v>
      </c>
      <c r="D83" s="204"/>
      <c r="E83" s="427">
        <f>SUM(C83:D83)</f>
        <v>0.5</v>
      </c>
      <c r="F83" s="336"/>
      <c r="G83" s="11"/>
      <c r="H83" s="203">
        <v>8.8</v>
      </c>
      <c r="I83" s="204"/>
      <c r="J83" s="294">
        <f>SUM(H83:I83)</f>
        <v>8.8</v>
      </c>
      <c r="K83" s="337" t="s">
        <v>23</v>
      </c>
      <c r="L83" s="11">
        <v>8.1</v>
      </c>
      <c r="M83" s="12"/>
      <c r="N83" s="469"/>
      <c r="O83" s="295"/>
      <c r="P83" s="337"/>
      <c r="Q83" s="11"/>
      <c r="R83" s="205"/>
      <c r="S83" s="338"/>
      <c r="T83" s="295"/>
      <c r="U83" s="337"/>
      <c r="V83" s="11"/>
      <c r="W83" s="101">
        <f>R83+M83+H83+C83</f>
        <v>9.3</v>
      </c>
      <c r="X83" s="339">
        <f>S83+N83+I83+D83</f>
        <v>0</v>
      </c>
      <c r="Y83" s="340">
        <f aca="true" t="shared" si="27" ref="Y83:Y89">SUM(W83:X83)</f>
        <v>9.3</v>
      </c>
      <c r="Z83" s="8">
        <f>V83+Q83+L83+G83</f>
        <v>8.1</v>
      </c>
    </row>
    <row r="84" spans="1:26" ht="24" customHeight="1">
      <c r="A84" s="96">
        <v>4.2</v>
      </c>
      <c r="B84" s="643" t="str">
        <f>HYPERLINK("[http://data.ckrumlov.cz/files/4569-katalog-vydajovych-priorit-a-zasobnik-ap.xls]1.Infr.4!a4","Přístupové trasy ke klášteru vč. využití volnočasových aktivit - synergie k IOP")</f>
        <v>Přístupové trasy ke klášteru vč. využití volnočasových aktivit - synergie k IOP</v>
      </c>
      <c r="C84" s="83">
        <v>0.2</v>
      </c>
      <c r="D84" s="334"/>
      <c r="E84" s="114">
        <f>SUM(C84:D84)</f>
        <v>0.2</v>
      </c>
      <c r="F84" s="466" t="s">
        <v>23</v>
      </c>
      <c r="G84" s="84">
        <v>0.1</v>
      </c>
      <c r="H84" s="83">
        <v>1.3</v>
      </c>
      <c r="I84" s="78"/>
      <c r="J84" s="114">
        <f>SUM(H84:I84)</f>
        <v>1.3</v>
      </c>
      <c r="K84" s="59" t="s">
        <v>23</v>
      </c>
      <c r="L84" s="80">
        <v>1</v>
      </c>
      <c r="M84" s="82">
        <v>7.9</v>
      </c>
      <c r="N84" s="163"/>
      <c r="O84" s="166">
        <f>SUM(M84:N84)</f>
        <v>7.9</v>
      </c>
      <c r="P84" s="30" t="s">
        <v>23</v>
      </c>
      <c r="Q84" s="80">
        <v>6.6</v>
      </c>
      <c r="R84" s="82"/>
      <c r="S84" s="163"/>
      <c r="T84" s="291"/>
      <c r="U84" s="83"/>
      <c r="V84" s="80"/>
      <c r="W84" s="85">
        <f>H84+C84+M84+R84</f>
        <v>9.4</v>
      </c>
      <c r="X84" s="161">
        <f>S84+N84+I84+D84</f>
        <v>0</v>
      </c>
      <c r="Y84" s="428">
        <f t="shared" si="27"/>
        <v>9.4</v>
      </c>
      <c r="Z84" s="84">
        <f>L84+G84+Q84+V84</f>
        <v>7.699999999999999</v>
      </c>
    </row>
    <row r="85" spans="1:26" ht="15.75" customHeight="1">
      <c r="A85" s="450">
        <v>4.3</v>
      </c>
      <c r="B85" s="335" t="s">
        <v>154</v>
      </c>
      <c r="C85" s="83"/>
      <c r="D85" s="334"/>
      <c r="E85" s="416"/>
      <c r="F85" s="467"/>
      <c r="G85" s="84"/>
      <c r="H85" s="83"/>
      <c r="I85" s="78">
        <v>0.2</v>
      </c>
      <c r="J85" s="252">
        <f>SUM(H85:I85)</f>
        <v>0.2</v>
      </c>
      <c r="K85" s="59"/>
      <c r="L85" s="80"/>
      <c r="M85" s="27"/>
      <c r="N85" s="163"/>
      <c r="O85" s="166"/>
      <c r="P85" s="30"/>
      <c r="Q85" s="80"/>
      <c r="R85" s="82"/>
      <c r="S85" s="163"/>
      <c r="T85" s="291"/>
      <c r="U85" s="83"/>
      <c r="V85" s="80"/>
      <c r="W85" s="85">
        <f aca="true" t="shared" si="28" ref="W85:X89">C85+H85+M85+R85</f>
        <v>0</v>
      </c>
      <c r="X85" s="167">
        <f t="shared" si="28"/>
        <v>0.2</v>
      </c>
      <c r="Y85" s="292">
        <f t="shared" si="27"/>
        <v>0.2</v>
      </c>
      <c r="Z85" s="84">
        <f>G85+L85+Q85+V85</f>
        <v>0</v>
      </c>
    </row>
    <row r="86" spans="1:26" ht="13.5" customHeight="1">
      <c r="A86" s="96">
        <v>4.4</v>
      </c>
      <c r="B86" s="643" t="s">
        <v>258</v>
      </c>
      <c r="C86" s="83"/>
      <c r="D86" s="334"/>
      <c r="E86" s="114"/>
      <c r="F86" s="713"/>
      <c r="G86" s="84"/>
      <c r="H86" s="83">
        <v>0.3</v>
      </c>
      <c r="I86" s="78"/>
      <c r="J86" s="252">
        <f>SUM(H86:I86)</f>
        <v>0.3</v>
      </c>
      <c r="K86" s="59" t="s">
        <v>239</v>
      </c>
      <c r="L86" s="80">
        <v>0.2</v>
      </c>
      <c r="M86" s="27"/>
      <c r="N86" s="163"/>
      <c r="O86" s="166"/>
      <c r="P86" s="30"/>
      <c r="Q86" s="80"/>
      <c r="R86" s="82"/>
      <c r="S86" s="163"/>
      <c r="T86" s="291"/>
      <c r="U86" s="83"/>
      <c r="V86" s="80"/>
      <c r="W86" s="85">
        <f t="shared" si="28"/>
        <v>0.3</v>
      </c>
      <c r="X86" s="167">
        <f t="shared" si="28"/>
        <v>0</v>
      </c>
      <c r="Y86" s="292">
        <f t="shared" si="27"/>
        <v>0.3</v>
      </c>
      <c r="Z86" s="84">
        <f>G86+L86+Q86+V86</f>
        <v>0.2</v>
      </c>
    </row>
    <row r="87" spans="1:26" ht="13.5" customHeight="1">
      <c r="A87" s="661">
        <v>4.5</v>
      </c>
      <c r="B87" s="682" t="s">
        <v>393</v>
      </c>
      <c r="C87" s="83"/>
      <c r="D87" s="334"/>
      <c r="E87" s="114"/>
      <c r="F87" s="466"/>
      <c r="G87" s="84"/>
      <c r="H87" s="83"/>
      <c r="I87" s="78"/>
      <c r="J87" s="678"/>
      <c r="K87" s="679"/>
      <c r="L87" s="80"/>
      <c r="M87" s="27"/>
      <c r="N87" s="163">
        <v>0.2</v>
      </c>
      <c r="O87" s="680">
        <f>SUM(M87:N87)</f>
        <v>0.2</v>
      </c>
      <c r="P87" s="681" t="s">
        <v>239</v>
      </c>
      <c r="Q87" s="80">
        <v>0.1</v>
      </c>
      <c r="R87" s="82"/>
      <c r="S87" s="163"/>
      <c r="T87" s="291"/>
      <c r="U87" s="83"/>
      <c r="V87" s="80"/>
      <c r="W87" s="85">
        <f>C87+H87+M87+R87</f>
        <v>0</v>
      </c>
      <c r="X87" s="167">
        <f>D87+I87+N87+S87</f>
        <v>0.2</v>
      </c>
      <c r="Y87" s="292">
        <f t="shared" si="27"/>
        <v>0.2</v>
      </c>
      <c r="Z87" s="84">
        <f>G87+L87+Q87+V87</f>
        <v>0.1</v>
      </c>
    </row>
    <row r="88" spans="1:26" ht="13.5" customHeight="1">
      <c r="A88" s="1642">
        <v>4.6</v>
      </c>
      <c r="B88" s="790" t="s">
        <v>412</v>
      </c>
      <c r="C88" s="83"/>
      <c r="D88" s="334"/>
      <c r="E88" s="114"/>
      <c r="F88" s="732"/>
      <c r="G88" s="84"/>
      <c r="H88" s="83"/>
      <c r="I88" s="78"/>
      <c r="J88" s="730"/>
      <c r="K88" s="679"/>
      <c r="L88" s="80"/>
      <c r="M88" s="27">
        <v>0.5</v>
      </c>
      <c r="N88" s="163"/>
      <c r="O88" s="680">
        <f>SUM(M88:N88)</f>
        <v>0.5</v>
      </c>
      <c r="P88" s="681" t="s">
        <v>413</v>
      </c>
      <c r="Q88" s="80"/>
      <c r="R88" s="82"/>
      <c r="S88" s="163"/>
      <c r="T88" s="291"/>
      <c r="U88" s="83"/>
      <c r="V88" s="80"/>
      <c r="W88" s="85">
        <f>C88+H88+M88+R88</f>
        <v>0.5</v>
      </c>
      <c r="X88" s="167">
        <f>D88+I88+N88+S88</f>
        <v>0</v>
      </c>
      <c r="Y88" s="292">
        <f>SUM(W88:X88)</f>
        <v>0.5</v>
      </c>
      <c r="Z88" s="84">
        <f>G88+L88+Q88+V88</f>
        <v>0</v>
      </c>
    </row>
    <row r="89" spans="1:26" ht="12.75" customHeight="1">
      <c r="A89" s="1643">
        <v>4.7</v>
      </c>
      <c r="B89" s="335" t="s">
        <v>206</v>
      </c>
      <c r="C89" s="83"/>
      <c r="D89" s="334"/>
      <c r="E89" s="114"/>
      <c r="F89" s="468"/>
      <c r="G89" s="84"/>
      <c r="H89" s="83">
        <v>0.2</v>
      </c>
      <c r="I89" s="78"/>
      <c r="J89" s="135">
        <f>SUM(H89:I89)</f>
        <v>0.2</v>
      </c>
      <c r="K89" s="83"/>
      <c r="L89" s="80"/>
      <c r="M89" s="27">
        <v>1.5</v>
      </c>
      <c r="N89" s="163"/>
      <c r="O89" s="164">
        <f>SUM(M89:N89)</f>
        <v>1.5</v>
      </c>
      <c r="P89" s="99"/>
      <c r="Q89" s="80"/>
      <c r="R89" s="82"/>
      <c r="S89" s="163"/>
      <c r="T89" s="291"/>
      <c r="U89" s="83"/>
      <c r="V89" s="80"/>
      <c r="W89" s="85">
        <f t="shared" si="28"/>
        <v>1.7</v>
      </c>
      <c r="X89" s="167">
        <f t="shared" si="28"/>
        <v>0</v>
      </c>
      <c r="Y89" s="292">
        <f t="shared" si="27"/>
        <v>1.7</v>
      </c>
      <c r="Z89" s="84">
        <f>G89+L89+Q89+V89</f>
        <v>0</v>
      </c>
    </row>
    <row r="90" spans="1:26" s="13" customFormat="1" ht="12.75">
      <c r="A90" s="1751" t="s">
        <v>72</v>
      </c>
      <c r="B90" s="1769"/>
      <c r="C90" s="353">
        <f>SUM(C83:C89)</f>
        <v>0.7</v>
      </c>
      <c r="D90" s="354">
        <f>SUM(D83:D89)</f>
        <v>0</v>
      </c>
      <c r="E90" s="355">
        <f>SUM(E83:E89)</f>
        <v>0.7</v>
      </c>
      <c r="F90" s="356"/>
      <c r="G90" s="357">
        <f>SUM(G83:G89)</f>
        <v>0.1</v>
      </c>
      <c r="H90" s="353">
        <f>SUM(H83:H89)</f>
        <v>10.600000000000001</v>
      </c>
      <c r="I90" s="354">
        <f>SUM(I83:I89)</f>
        <v>0.2</v>
      </c>
      <c r="J90" s="355">
        <f>SUM(J83:J89)</f>
        <v>10.8</v>
      </c>
      <c r="K90" s="359"/>
      <c r="L90" s="357">
        <f>SUM(L83:L89)</f>
        <v>9.299999999999999</v>
      </c>
      <c r="M90" s="360">
        <f>SUM(M83:M89)</f>
        <v>9.9</v>
      </c>
      <c r="N90" s="361">
        <f>SUM(N83:N89)</f>
        <v>0.2</v>
      </c>
      <c r="O90" s="362">
        <f>SUM(O83:O89)</f>
        <v>10.1</v>
      </c>
      <c r="P90" s="369"/>
      <c r="Q90" s="357">
        <f>SUM(Q83:Q89)</f>
        <v>6.699999999999999</v>
      </c>
      <c r="R90" s="364">
        <f>SUM(R83:R89)</f>
        <v>0</v>
      </c>
      <c r="S90" s="361">
        <f>SUM(S83:S89)</f>
        <v>0</v>
      </c>
      <c r="T90" s="365">
        <f>SUM(T83:T89)</f>
        <v>0</v>
      </c>
      <c r="U90" s="359"/>
      <c r="V90" s="357">
        <f>SUM(V83:V89)</f>
        <v>0</v>
      </c>
      <c r="W90" s="366">
        <f>SUM(W83:W89)</f>
        <v>21.200000000000003</v>
      </c>
      <c r="X90" s="367">
        <f>SUM(X83:X89)</f>
        <v>0.4</v>
      </c>
      <c r="Y90" s="373">
        <f>SUM(Y83:Y89)</f>
        <v>21.6</v>
      </c>
      <c r="Z90" s="363">
        <f>SUM(Z83:Z89)</f>
        <v>16.099999999999998</v>
      </c>
    </row>
    <row r="91" spans="1:27" ht="8.25" customHeight="1">
      <c r="A91" s="375"/>
      <c r="B91" s="5"/>
      <c r="C91" s="6"/>
      <c r="D91" s="6"/>
      <c r="E91" s="6"/>
      <c r="F91" s="58"/>
      <c r="G91" s="6"/>
      <c r="H91" s="6"/>
      <c r="I91" s="6"/>
      <c r="J91" s="6"/>
      <c r="K91" s="6"/>
      <c r="L91" s="6"/>
      <c r="M91" s="4"/>
      <c r="N91" s="4"/>
      <c r="O91" s="4"/>
      <c r="P91" s="6"/>
      <c r="Q91" s="6"/>
      <c r="R91" s="4"/>
      <c r="S91" s="4"/>
      <c r="T91" s="4"/>
      <c r="U91" s="6"/>
      <c r="V91" s="327"/>
      <c r="W91" s="16"/>
      <c r="X91" s="16"/>
      <c r="Y91" s="16"/>
      <c r="Z91" s="6"/>
      <c r="AA91" s="4"/>
    </row>
    <row r="92" spans="1:26" ht="7.5" customHeight="1" thickBot="1">
      <c r="A92" s="197"/>
      <c r="B92" s="139"/>
      <c r="C92" s="10"/>
      <c r="D92" s="10"/>
      <c r="E92" s="10"/>
      <c r="F92" s="38"/>
      <c r="G92" s="10"/>
      <c r="H92" s="10"/>
      <c r="I92" s="10"/>
      <c r="J92" s="10"/>
      <c r="K92" s="10"/>
      <c r="L92" s="10"/>
      <c r="M92" s="2"/>
      <c r="N92" s="2"/>
      <c r="O92" s="2"/>
      <c r="P92" s="10"/>
      <c r="Q92" s="10"/>
      <c r="R92" s="2"/>
      <c r="S92" s="2"/>
      <c r="T92" s="2"/>
      <c r="U92" s="10"/>
      <c r="V92" s="10"/>
      <c r="W92" s="17"/>
      <c r="X92" s="17"/>
      <c r="Y92" s="17"/>
      <c r="Z92" s="10"/>
    </row>
    <row r="93" spans="1:26" ht="12.75">
      <c r="A93" s="1747" t="s">
        <v>7</v>
      </c>
      <c r="B93" s="1748"/>
      <c r="C93" s="183"/>
      <c r="D93" s="183"/>
      <c r="E93" s="183"/>
      <c r="F93" s="184"/>
      <c r="G93" s="183"/>
      <c r="H93" s="183"/>
      <c r="I93" s="183"/>
      <c r="J93" s="183"/>
      <c r="K93" s="183"/>
      <c r="L93" s="183"/>
      <c r="M93" s="186"/>
      <c r="N93" s="186"/>
      <c r="O93" s="186"/>
      <c r="P93" s="183"/>
      <c r="Q93" s="183"/>
      <c r="R93" s="186"/>
      <c r="S93" s="186"/>
      <c r="T93" s="186"/>
      <c r="U93" s="183"/>
      <c r="V93" s="183"/>
      <c r="W93" s="187"/>
      <c r="X93" s="187"/>
      <c r="Y93" s="187"/>
      <c r="Z93" s="185"/>
    </row>
    <row r="94" spans="1:26" s="19" customFormat="1" ht="15" customHeight="1">
      <c r="A94" s="380">
        <v>5.1</v>
      </c>
      <c r="B94" s="782" t="s">
        <v>146</v>
      </c>
      <c r="C94" s="768"/>
      <c r="D94" s="769">
        <v>1.1</v>
      </c>
      <c r="E94" s="770">
        <f>SUM(C94:D94)</f>
        <v>1.1</v>
      </c>
      <c r="F94" s="344"/>
      <c r="G94" s="771"/>
      <c r="H94" s="772"/>
      <c r="I94" s="773">
        <v>1.1</v>
      </c>
      <c r="J94" s="774">
        <f>I94+H94</f>
        <v>1.1</v>
      </c>
      <c r="K94" s="347" t="s">
        <v>239</v>
      </c>
      <c r="L94" s="771">
        <v>0.2</v>
      </c>
      <c r="M94" s="775"/>
      <c r="N94" s="776">
        <v>1.2</v>
      </c>
      <c r="O94" s="777">
        <f>SUM(M94:N94)</f>
        <v>1.2</v>
      </c>
      <c r="P94" s="772"/>
      <c r="Q94" s="771"/>
      <c r="R94" s="775"/>
      <c r="S94" s="776">
        <v>1.2</v>
      </c>
      <c r="T94" s="777">
        <f>SUM(R94:S94)</f>
        <v>1.2</v>
      </c>
      <c r="U94" s="772"/>
      <c r="V94" s="771"/>
      <c r="W94" s="778">
        <f>C94+H94+M94+R94</f>
        <v>0</v>
      </c>
      <c r="X94" s="779">
        <f>D94+I94+N94+S94</f>
        <v>4.6000000000000005</v>
      </c>
      <c r="Y94" s="780">
        <f>SUM(W94:X94)</f>
        <v>4.6000000000000005</v>
      </c>
      <c r="Z94" s="781">
        <f>G94+L94+Q94+V94</f>
        <v>0.2</v>
      </c>
    </row>
    <row r="95" spans="1:26" s="19" customFormat="1" ht="15" customHeight="1">
      <c r="A95" s="662">
        <v>5.2</v>
      </c>
      <c r="B95" s="755" t="s">
        <v>408</v>
      </c>
      <c r="C95" s="756"/>
      <c r="D95" s="757"/>
      <c r="E95" s="758"/>
      <c r="F95" s="667"/>
      <c r="G95" s="750"/>
      <c r="H95" s="759"/>
      <c r="I95" s="748"/>
      <c r="J95" s="749"/>
      <c r="K95" s="760"/>
      <c r="L95" s="750"/>
      <c r="M95" s="761"/>
      <c r="N95" s="762"/>
      <c r="O95" s="763"/>
      <c r="P95" s="751"/>
      <c r="Q95" s="750"/>
      <c r="R95" s="764">
        <v>6</v>
      </c>
      <c r="S95" s="762"/>
      <c r="T95" s="763">
        <f>SUM(R95:S95)</f>
        <v>6</v>
      </c>
      <c r="U95" s="751"/>
      <c r="V95" s="750"/>
      <c r="W95" s="765">
        <f>C95+H95+M95+R95</f>
        <v>6</v>
      </c>
      <c r="X95" s="752">
        <f>D95+I95+N95+S95</f>
        <v>0</v>
      </c>
      <c r="Y95" s="766">
        <f>SUM(W95:X95)</f>
        <v>6</v>
      </c>
      <c r="Z95" s="767">
        <f>G95+L95+Q95+V95</f>
        <v>0</v>
      </c>
    </row>
    <row r="96" spans="1:26" s="13" customFormat="1" ht="14.25" customHeight="1">
      <c r="A96" s="1751" t="s">
        <v>73</v>
      </c>
      <c r="B96" s="1769"/>
      <c r="C96" s="353">
        <f>SUM(C94:C95)</f>
        <v>0</v>
      </c>
      <c r="D96" s="354">
        <f>SUM(D94:D95)</f>
        <v>1.1</v>
      </c>
      <c r="E96" s="358">
        <f>C96+D96</f>
        <v>1.1</v>
      </c>
      <c r="F96" s="356"/>
      <c r="G96" s="357">
        <f>SUM(G94:G95)</f>
        <v>0</v>
      </c>
      <c r="H96" s="353">
        <f>SUM(H94:H95)</f>
        <v>0</v>
      </c>
      <c r="I96" s="354">
        <f>SUM(I94:I95)</f>
        <v>1.1</v>
      </c>
      <c r="J96" s="358">
        <f>SUM(J94:J95)</f>
        <v>1.1</v>
      </c>
      <c r="K96" s="359"/>
      <c r="L96" s="357">
        <f>SUM(L94:L95)</f>
        <v>0.2</v>
      </c>
      <c r="M96" s="370">
        <f>SUM(M94:M95)</f>
        <v>0</v>
      </c>
      <c r="N96" s="361">
        <f>SUM(N94:N95)</f>
        <v>1.2</v>
      </c>
      <c r="O96" s="365">
        <f>SUM(O94:O95)</f>
        <v>1.2</v>
      </c>
      <c r="P96" s="369"/>
      <c r="Q96" s="357">
        <f>SUM(Q94:Q95)</f>
        <v>0</v>
      </c>
      <c r="R96" s="371">
        <f>SUM(R94:R95)</f>
        <v>6</v>
      </c>
      <c r="S96" s="361">
        <f>SUM(S94:S95)</f>
        <v>1.2</v>
      </c>
      <c r="T96" s="365">
        <f>SUM(T94:T95)</f>
        <v>7.2</v>
      </c>
      <c r="U96" s="369"/>
      <c r="V96" s="357">
        <f>SUM(V94:V95)</f>
        <v>0</v>
      </c>
      <c r="W96" s="372">
        <f>R96+M96+H96+C96</f>
        <v>6</v>
      </c>
      <c r="X96" s="367">
        <f>S96+N96+I96+D96</f>
        <v>4.6</v>
      </c>
      <c r="Y96" s="373">
        <f>SUM(Y94:Y95)</f>
        <v>10.600000000000001</v>
      </c>
      <c r="Z96" s="363">
        <f>G96+L96+Q96+V96</f>
        <v>0.2</v>
      </c>
    </row>
    <row r="97" spans="1:27" ht="6" customHeight="1">
      <c r="A97" s="375"/>
      <c r="B97" s="5"/>
      <c r="C97" s="6"/>
      <c r="D97" s="6"/>
      <c r="E97" s="6"/>
      <c r="F97" s="58"/>
      <c r="G97" s="6"/>
      <c r="H97" s="6"/>
      <c r="I97" s="6"/>
      <c r="J97" s="6"/>
      <c r="K97" s="6"/>
      <c r="L97" s="6"/>
      <c r="M97" s="4"/>
      <c r="N97" s="4"/>
      <c r="O97" s="4"/>
      <c r="P97" s="6"/>
      <c r="Q97" s="6"/>
      <c r="R97" s="4"/>
      <c r="S97" s="4"/>
      <c r="T97" s="4"/>
      <c r="U97" s="6"/>
      <c r="V97" s="6"/>
      <c r="W97" s="16"/>
      <c r="X97" s="16"/>
      <c r="Y97" s="16"/>
      <c r="Z97" s="6"/>
      <c r="AA97" s="4"/>
    </row>
    <row r="98" spans="1:26" ht="7.5" customHeight="1" thickBot="1">
      <c r="A98" s="198"/>
      <c r="B98" s="138"/>
      <c r="C98" s="6"/>
      <c r="D98" s="6"/>
      <c r="E98" s="6"/>
      <c r="F98" s="58"/>
      <c r="G98" s="6"/>
      <c r="H98" s="6"/>
      <c r="I98" s="6"/>
      <c r="J98" s="6"/>
      <c r="K98" s="6"/>
      <c r="L98" s="6"/>
      <c r="M98" s="4"/>
      <c r="N98" s="4"/>
      <c r="O98" s="4"/>
      <c r="P98" s="6"/>
      <c r="Q98" s="6"/>
      <c r="R98" s="4"/>
      <c r="S98" s="4"/>
      <c r="T98" s="4"/>
      <c r="U98" s="6"/>
      <c r="V98" s="6"/>
      <c r="W98" s="16"/>
      <c r="X98" s="16"/>
      <c r="Y98" s="16"/>
      <c r="Z98" s="6"/>
    </row>
    <row r="99" spans="1:26" ht="6" customHeight="1" hidden="1">
      <c r="A99" s="199"/>
      <c r="B99" s="36"/>
      <c r="C99" s="10"/>
      <c r="D99" s="52"/>
      <c r="E99" s="52"/>
      <c r="F99" s="38"/>
      <c r="G99" s="9"/>
      <c r="H99" s="31"/>
      <c r="I99" s="10"/>
      <c r="J99" s="10"/>
      <c r="K99" s="10"/>
      <c r="L99" s="9"/>
      <c r="M99" s="2"/>
      <c r="N99" s="2"/>
      <c r="O99" s="2"/>
      <c r="P99" s="10"/>
      <c r="Q99" s="9"/>
      <c r="R99" s="2"/>
      <c r="S99" s="2"/>
      <c r="T99" s="2"/>
      <c r="U99" s="10"/>
      <c r="V99" s="9"/>
      <c r="W99" s="17"/>
      <c r="X99" s="17"/>
      <c r="Y99" s="17"/>
      <c r="Z99" s="9"/>
    </row>
    <row r="100" spans="1:26" ht="12.75">
      <c r="A100" s="1747" t="s">
        <v>32</v>
      </c>
      <c r="B100" s="1748"/>
      <c r="C100" s="183"/>
      <c r="D100" s="183"/>
      <c r="E100" s="183"/>
      <c r="F100" s="184"/>
      <c r="G100" s="183"/>
      <c r="H100" s="183"/>
      <c r="I100" s="183"/>
      <c r="J100" s="183"/>
      <c r="K100" s="183"/>
      <c r="L100" s="183"/>
      <c r="M100" s="186"/>
      <c r="N100" s="186"/>
      <c r="O100" s="186"/>
      <c r="P100" s="183"/>
      <c r="Q100" s="183"/>
      <c r="R100" s="186"/>
      <c r="S100" s="186"/>
      <c r="T100" s="186"/>
      <c r="U100" s="183"/>
      <c r="V100" s="183"/>
      <c r="W100" s="187"/>
      <c r="X100" s="187"/>
      <c r="Y100" s="187"/>
      <c r="Z100" s="185"/>
    </row>
    <row r="101" spans="1:26" ht="12.75">
      <c r="A101" s="341">
        <v>6.1</v>
      </c>
      <c r="B101" s="342" t="s">
        <v>383</v>
      </c>
      <c r="C101" s="343">
        <v>0.2</v>
      </c>
      <c r="D101" s="159"/>
      <c r="E101" s="160">
        <f>SUM(C101:D101)</f>
        <v>0.2</v>
      </c>
      <c r="F101" s="344"/>
      <c r="G101" s="345"/>
      <c r="H101" s="346"/>
      <c r="I101" s="159"/>
      <c r="J101" s="160"/>
      <c r="K101" s="337"/>
      <c r="L101" s="345"/>
      <c r="M101" s="337"/>
      <c r="N101" s="159"/>
      <c r="O101" s="160"/>
      <c r="P101" s="347"/>
      <c r="Q101" s="345"/>
      <c r="R101" s="337"/>
      <c r="S101" s="159"/>
      <c r="T101" s="160"/>
      <c r="U101" s="337"/>
      <c r="V101" s="345"/>
      <c r="W101" s="488">
        <f>C101+H101+M101+R101</f>
        <v>0.2</v>
      </c>
      <c r="X101" s="339">
        <f>D101+I101+N101+S101</f>
        <v>0</v>
      </c>
      <c r="Y101" s="340">
        <f aca="true" t="shared" si="29" ref="Y101:Y107">SUM(W101:X101)</f>
        <v>0.2</v>
      </c>
      <c r="Z101" s="349">
        <f aca="true" t="shared" si="30" ref="Z101:Z108">G101+L101+Q101+V101</f>
        <v>0</v>
      </c>
    </row>
    <row r="102" spans="1:26" ht="12.75">
      <c r="A102" s="508">
        <v>6.2</v>
      </c>
      <c r="B102" s="497" t="s">
        <v>307</v>
      </c>
      <c r="C102" s="257"/>
      <c r="D102" s="207"/>
      <c r="E102" s="54"/>
      <c r="F102" s="293"/>
      <c r="G102" s="41"/>
      <c r="H102" s="55"/>
      <c r="I102" s="207"/>
      <c r="J102" s="54"/>
      <c r="K102" s="59"/>
      <c r="L102" s="56"/>
      <c r="M102" s="59">
        <v>0.2</v>
      </c>
      <c r="N102" s="207"/>
      <c r="O102" s="54">
        <f>SUM(M102:N102)</f>
        <v>0.2</v>
      </c>
      <c r="P102" s="30"/>
      <c r="Q102" s="56"/>
      <c r="R102" s="59"/>
      <c r="S102" s="207"/>
      <c r="T102" s="54"/>
      <c r="U102" s="59"/>
      <c r="V102" s="56"/>
      <c r="W102" s="100">
        <f aca="true" t="shared" si="31" ref="W102:X105">C102+H102+M102+R102</f>
        <v>0.2</v>
      </c>
      <c r="X102" s="167">
        <f t="shared" si="31"/>
        <v>0</v>
      </c>
      <c r="Y102" s="168">
        <f t="shared" si="29"/>
        <v>0.2</v>
      </c>
      <c r="Z102" s="41">
        <f t="shared" si="30"/>
        <v>0</v>
      </c>
    </row>
    <row r="103" spans="1:26" ht="12.75">
      <c r="A103" s="583">
        <v>6.3</v>
      </c>
      <c r="B103" s="657" t="s">
        <v>249</v>
      </c>
      <c r="C103" s="77"/>
      <c r="D103" s="78">
        <v>0.2</v>
      </c>
      <c r="E103" s="79">
        <f>SUM(C103:D103)</f>
        <v>0.2</v>
      </c>
      <c r="F103" s="83" t="s">
        <v>239</v>
      </c>
      <c r="G103" s="80">
        <v>0.1</v>
      </c>
      <c r="H103" s="77"/>
      <c r="I103" s="78">
        <v>0.2</v>
      </c>
      <c r="J103" s="79">
        <f>SUM(H103:I103)</f>
        <v>0.2</v>
      </c>
      <c r="K103" s="83" t="s">
        <v>239</v>
      </c>
      <c r="L103" s="80">
        <v>0.1</v>
      </c>
      <c r="M103" s="83"/>
      <c r="N103" s="78"/>
      <c r="O103" s="79"/>
      <c r="P103" s="99"/>
      <c r="Q103" s="80"/>
      <c r="R103" s="99"/>
      <c r="S103" s="78"/>
      <c r="T103" s="79"/>
      <c r="U103" s="83"/>
      <c r="V103" s="80"/>
      <c r="W103" s="85">
        <f t="shared" si="31"/>
        <v>0</v>
      </c>
      <c r="X103" s="161">
        <f t="shared" si="31"/>
        <v>0.4</v>
      </c>
      <c r="Y103" s="162">
        <f t="shared" si="29"/>
        <v>0.4</v>
      </c>
      <c r="Z103" s="84">
        <f t="shared" si="30"/>
        <v>0.2</v>
      </c>
    </row>
    <row r="104" spans="1:26" ht="12.75">
      <c r="A104" s="509">
        <v>6.4</v>
      </c>
      <c r="B104" s="423" t="s">
        <v>308</v>
      </c>
      <c r="C104" s="421"/>
      <c r="D104" s="78"/>
      <c r="E104" s="79"/>
      <c r="F104" s="293"/>
      <c r="G104" s="84"/>
      <c r="H104" s="77"/>
      <c r="I104" s="78"/>
      <c r="J104" s="79"/>
      <c r="K104" s="83"/>
      <c r="L104" s="80"/>
      <c r="M104" s="83">
        <v>0.7</v>
      </c>
      <c r="N104" s="78"/>
      <c r="O104" s="54">
        <f>SUM(M104:N104)</f>
        <v>0.7</v>
      </c>
      <c r="P104" s="99"/>
      <c r="Q104" s="80"/>
      <c r="R104" s="99"/>
      <c r="S104" s="78"/>
      <c r="T104" s="79"/>
      <c r="U104" s="83"/>
      <c r="V104" s="80"/>
      <c r="W104" s="85">
        <f>C104+H104+M104+R104</f>
        <v>0.7</v>
      </c>
      <c r="X104" s="161">
        <f>D104+I104+N104+S104</f>
        <v>0</v>
      </c>
      <c r="Y104" s="162">
        <f t="shared" si="29"/>
        <v>0.7</v>
      </c>
      <c r="Z104" s="84">
        <f t="shared" si="30"/>
        <v>0</v>
      </c>
    </row>
    <row r="105" spans="1:26" ht="12.75">
      <c r="A105" s="508">
        <v>6.5</v>
      </c>
      <c r="B105" s="423" t="s">
        <v>286</v>
      </c>
      <c r="C105" s="421"/>
      <c r="D105" s="78"/>
      <c r="E105" s="79"/>
      <c r="F105" s="293"/>
      <c r="G105" s="84"/>
      <c r="H105" s="77"/>
      <c r="I105" s="78"/>
      <c r="J105" s="79"/>
      <c r="K105" s="83"/>
      <c r="L105" s="80"/>
      <c r="M105" s="83">
        <v>0.7</v>
      </c>
      <c r="N105" s="78"/>
      <c r="O105" s="79">
        <f>SUM(M105:N105)</f>
        <v>0.7</v>
      </c>
      <c r="P105" s="99"/>
      <c r="Q105" s="80"/>
      <c r="R105" s="99"/>
      <c r="S105" s="78"/>
      <c r="T105" s="79"/>
      <c r="U105" s="83"/>
      <c r="V105" s="80"/>
      <c r="W105" s="85">
        <f t="shared" si="31"/>
        <v>0.7</v>
      </c>
      <c r="X105" s="161">
        <f t="shared" si="31"/>
        <v>0</v>
      </c>
      <c r="Y105" s="162">
        <f t="shared" si="29"/>
        <v>0.7</v>
      </c>
      <c r="Z105" s="41">
        <f t="shared" si="30"/>
        <v>0</v>
      </c>
    </row>
    <row r="106" spans="1:26" ht="25.5">
      <c r="A106" s="509">
        <v>6.6</v>
      </c>
      <c r="B106" s="276" t="s">
        <v>211</v>
      </c>
      <c r="C106" s="421"/>
      <c r="D106" s="78">
        <v>4.3</v>
      </c>
      <c r="E106" s="79">
        <f>SUM(C106:D106)</f>
        <v>4.3</v>
      </c>
      <c r="F106" s="293"/>
      <c r="G106" s="84"/>
      <c r="H106" s="77"/>
      <c r="I106" s="78">
        <v>2.5</v>
      </c>
      <c r="J106" s="79">
        <f>SUM(H106:I106)</f>
        <v>2.5</v>
      </c>
      <c r="K106" s="83"/>
      <c r="L106" s="80"/>
      <c r="M106" s="83"/>
      <c r="N106" s="78">
        <v>2.7</v>
      </c>
      <c r="O106" s="79">
        <f>SUM(M106:N106)</f>
        <v>2.7</v>
      </c>
      <c r="P106" s="99"/>
      <c r="Q106" s="80"/>
      <c r="R106" s="99"/>
      <c r="S106" s="78">
        <v>2.3</v>
      </c>
      <c r="T106" s="79">
        <f>SUM(R106:S106)</f>
        <v>2.3</v>
      </c>
      <c r="U106" s="83"/>
      <c r="V106" s="80"/>
      <c r="W106" s="85">
        <f aca="true" t="shared" si="32" ref="W106:X108">C106+H106+M106+R106</f>
        <v>0</v>
      </c>
      <c r="X106" s="161">
        <f t="shared" si="32"/>
        <v>11.8</v>
      </c>
      <c r="Y106" s="162">
        <f t="shared" si="29"/>
        <v>11.8</v>
      </c>
      <c r="Z106" s="84">
        <f t="shared" si="30"/>
        <v>0</v>
      </c>
    </row>
    <row r="107" spans="1:26" ht="12.75">
      <c r="A107" s="783">
        <v>6.7</v>
      </c>
      <c r="B107" s="784" t="s">
        <v>409</v>
      </c>
      <c r="C107" s="785"/>
      <c r="D107" s="665"/>
      <c r="E107" s="741"/>
      <c r="F107" s="481"/>
      <c r="G107" s="674"/>
      <c r="H107" s="669"/>
      <c r="I107" s="665"/>
      <c r="J107" s="741"/>
      <c r="K107" s="664"/>
      <c r="L107" s="668"/>
      <c r="M107" s="664"/>
      <c r="N107" s="665"/>
      <c r="O107" s="683"/>
      <c r="P107" s="742"/>
      <c r="Q107" s="668"/>
      <c r="R107" s="742">
        <v>0.4</v>
      </c>
      <c r="S107" s="665"/>
      <c r="T107" s="741">
        <f>SUM(R107:S107)</f>
        <v>0.4</v>
      </c>
      <c r="U107" s="664"/>
      <c r="V107" s="668"/>
      <c r="W107" s="786">
        <f t="shared" si="32"/>
        <v>0.4</v>
      </c>
      <c r="X107" s="733">
        <f t="shared" si="32"/>
        <v>0</v>
      </c>
      <c r="Y107" s="734">
        <f t="shared" si="29"/>
        <v>0.4</v>
      </c>
      <c r="Z107" s="735">
        <f t="shared" si="30"/>
        <v>0</v>
      </c>
    </row>
    <row r="108" spans="1:26" s="13" customFormat="1" ht="12.75">
      <c r="A108" s="1751" t="s">
        <v>74</v>
      </c>
      <c r="B108" s="1769"/>
      <c r="C108" s="353">
        <f>SUM(C101:C107)</f>
        <v>0.2</v>
      </c>
      <c r="D108" s="354">
        <f>SUM(D101:D107)</f>
        <v>4.5</v>
      </c>
      <c r="E108" s="355">
        <f>SUM(E101:E107)</f>
        <v>4.7</v>
      </c>
      <c r="F108" s="374"/>
      <c r="G108" s="363">
        <f>SUM(G101:G107)</f>
        <v>0.1</v>
      </c>
      <c r="H108" s="353">
        <f>SUM(H101:H107)</f>
        <v>0</v>
      </c>
      <c r="I108" s="354">
        <f>SUM(I101:I107)</f>
        <v>2.7</v>
      </c>
      <c r="J108" s="358">
        <f>SUM(J101:J107)</f>
        <v>2.7</v>
      </c>
      <c r="K108" s="359"/>
      <c r="L108" s="357">
        <f>SUM(L101:L107)</f>
        <v>0.1</v>
      </c>
      <c r="M108" s="359">
        <f>SUM(M101:M107)</f>
        <v>1.5999999999999999</v>
      </c>
      <c r="N108" s="354">
        <f>SUM(N101:N107)</f>
        <v>2.7</v>
      </c>
      <c r="O108" s="358">
        <f>SUM(O101:O107)</f>
        <v>4.3</v>
      </c>
      <c r="P108" s="369"/>
      <c r="Q108" s="357">
        <f>SUM(Q101:Q107)</f>
        <v>0</v>
      </c>
      <c r="R108" s="369">
        <f>SUM(R101:R107)</f>
        <v>0.4</v>
      </c>
      <c r="S108" s="354">
        <f>SUM(S101:S107)</f>
        <v>2.3</v>
      </c>
      <c r="T108" s="355">
        <f>SUM(T101:T107)</f>
        <v>2.6999999999999997</v>
      </c>
      <c r="U108" s="359"/>
      <c r="V108" s="357">
        <f>SUM(V101:V107)</f>
        <v>0</v>
      </c>
      <c r="W108" s="366">
        <f t="shared" si="32"/>
        <v>2.1999999999999997</v>
      </c>
      <c r="X108" s="367">
        <f t="shared" si="32"/>
        <v>12.2</v>
      </c>
      <c r="Y108" s="373">
        <f>E108+J108+O108+T108</f>
        <v>14.399999999999999</v>
      </c>
      <c r="Z108" s="363">
        <f t="shared" si="30"/>
        <v>0.2</v>
      </c>
    </row>
    <row r="109" spans="1:26" ht="7.5" customHeight="1">
      <c r="A109" s="375"/>
      <c r="B109" s="5"/>
      <c r="C109" s="6"/>
      <c r="D109" s="6"/>
      <c r="E109" s="6"/>
      <c r="F109" s="58"/>
      <c r="G109" s="6"/>
      <c r="H109" s="6"/>
      <c r="I109" s="6"/>
      <c r="J109" s="6"/>
      <c r="K109" s="6"/>
      <c r="L109" s="6"/>
      <c r="M109" s="4"/>
      <c r="N109" s="4"/>
      <c r="O109" s="4"/>
      <c r="P109" s="6"/>
      <c r="Q109" s="6"/>
      <c r="R109" s="4"/>
      <c r="S109" s="4"/>
      <c r="T109" s="4"/>
      <c r="U109" s="6"/>
      <c r="V109" s="6"/>
      <c r="W109" s="16"/>
      <c r="X109" s="16"/>
      <c r="Y109" s="16"/>
      <c r="Z109" s="6"/>
    </row>
    <row r="110" spans="1:27" ht="7.5" customHeight="1" thickBot="1">
      <c r="A110" s="194"/>
      <c r="B110" s="2"/>
      <c r="C110" s="10"/>
      <c r="D110" s="10"/>
      <c r="E110" s="10"/>
      <c r="F110" s="38"/>
      <c r="G110" s="10"/>
      <c r="H110" s="10"/>
      <c r="I110" s="10"/>
      <c r="J110" s="10"/>
      <c r="K110" s="10"/>
      <c r="L110" s="10"/>
      <c r="M110" s="2"/>
      <c r="N110" s="2"/>
      <c r="O110" s="2"/>
      <c r="P110" s="154"/>
      <c r="Q110" s="10"/>
      <c r="R110" s="2"/>
      <c r="S110" s="2"/>
      <c r="T110" s="2"/>
      <c r="U110" s="10"/>
      <c r="V110" s="10"/>
      <c r="W110" s="17"/>
      <c r="X110" s="17"/>
      <c r="Y110" s="17"/>
      <c r="Z110" s="10"/>
      <c r="AA110" s="4"/>
    </row>
    <row r="111" spans="1:26" ht="15" customHeight="1">
      <c r="A111" s="1753" t="s">
        <v>325</v>
      </c>
      <c r="B111" s="1754"/>
      <c r="C111" s="1754"/>
      <c r="D111" s="1754"/>
      <c r="E111" s="1754"/>
      <c r="F111" s="1754"/>
      <c r="G111" s="1754"/>
      <c r="H111" s="1754"/>
      <c r="I111" s="1754"/>
      <c r="J111" s="1754"/>
      <c r="K111" s="1754"/>
      <c r="L111" s="1754"/>
      <c r="M111" s="1754"/>
      <c r="N111" s="1754"/>
      <c r="O111" s="1754"/>
      <c r="P111" s="1754"/>
      <c r="Q111" s="1754"/>
      <c r="R111" s="1754"/>
      <c r="S111" s="1754"/>
      <c r="T111" s="1754"/>
      <c r="U111" s="1754"/>
      <c r="V111" s="1754"/>
      <c r="W111" s="1754"/>
      <c r="X111" s="1754"/>
      <c r="Y111" s="1754"/>
      <c r="Z111" s="1755"/>
    </row>
    <row r="112" spans="1:26" ht="12.75">
      <c r="A112" s="192">
        <v>7.1</v>
      </c>
      <c r="B112" s="266" t="s">
        <v>60</v>
      </c>
      <c r="C112" s="59"/>
      <c r="D112" s="207">
        <v>5</v>
      </c>
      <c r="E112" s="54">
        <f>SUM(C112:D112)</f>
        <v>5</v>
      </c>
      <c r="F112" s="381" t="s">
        <v>242</v>
      </c>
      <c r="G112" s="56">
        <v>3.7</v>
      </c>
      <c r="H112" s="55"/>
      <c r="I112" s="207"/>
      <c r="J112" s="54"/>
      <c r="K112" s="59"/>
      <c r="L112" s="56"/>
      <c r="M112" s="253"/>
      <c r="N112" s="338"/>
      <c r="O112" s="166"/>
      <c r="P112" s="470"/>
      <c r="Q112" s="56"/>
      <c r="R112" s="255"/>
      <c r="S112" s="338"/>
      <c r="T112" s="295"/>
      <c r="U112" s="337"/>
      <c r="V112" s="56"/>
      <c r="W112" s="57">
        <f aca="true" t="shared" si="33" ref="W112:X114">R112+M112+H112+C112</f>
        <v>0</v>
      </c>
      <c r="X112" s="496">
        <f t="shared" si="33"/>
        <v>5</v>
      </c>
      <c r="Y112" s="168">
        <f aca="true" t="shared" si="34" ref="Y112:Y124">SUM(W112:X112)</f>
        <v>5</v>
      </c>
      <c r="Z112" s="41">
        <f>V112+Q112+L112+G112</f>
        <v>3.7</v>
      </c>
    </row>
    <row r="113" spans="1:26" ht="12.75">
      <c r="A113" s="192">
        <v>7.2</v>
      </c>
      <c r="B113" s="495" t="s">
        <v>259</v>
      </c>
      <c r="C113" s="59"/>
      <c r="D113" s="207">
        <v>0.3</v>
      </c>
      <c r="E113" s="54">
        <f>SUM(C113:D113)</f>
        <v>0.3</v>
      </c>
      <c r="F113" s="251"/>
      <c r="G113" s="56"/>
      <c r="H113" s="55"/>
      <c r="I113" s="207">
        <v>0.3</v>
      </c>
      <c r="J113" s="54">
        <f>SUM(H113:I113)</f>
        <v>0.3</v>
      </c>
      <c r="K113" s="59"/>
      <c r="L113" s="56"/>
      <c r="M113" s="253"/>
      <c r="N113" s="254"/>
      <c r="O113" s="166"/>
      <c r="P113" s="467"/>
      <c r="Q113" s="56"/>
      <c r="R113" s="255"/>
      <c r="S113" s="254"/>
      <c r="T113" s="310"/>
      <c r="U113" s="59"/>
      <c r="V113" s="56"/>
      <c r="W113" s="57">
        <f t="shared" si="33"/>
        <v>0</v>
      </c>
      <c r="X113" s="161">
        <f t="shared" si="33"/>
        <v>0.6</v>
      </c>
      <c r="Y113" s="168">
        <f>SUM(W113:X113)</f>
        <v>0.6</v>
      </c>
      <c r="Z113" s="41">
        <f>V113+Q113+L113+G113</f>
        <v>0</v>
      </c>
    </row>
    <row r="114" spans="1:26" ht="12.75">
      <c r="A114" s="192">
        <v>7.3</v>
      </c>
      <c r="B114" s="378" t="s">
        <v>8</v>
      </c>
      <c r="C114" s="83">
        <v>10.7</v>
      </c>
      <c r="D114" s="78"/>
      <c r="E114" s="54">
        <f>SUM(C114:D114)</f>
        <v>10.7</v>
      </c>
      <c r="F114" s="293" t="s">
        <v>23</v>
      </c>
      <c r="G114" s="80">
        <v>8.6</v>
      </c>
      <c r="H114" s="77"/>
      <c r="I114" s="78"/>
      <c r="J114" s="54">
        <f aca="true" t="shared" si="35" ref="J114:J123">SUM(H114:I114)</f>
        <v>0</v>
      </c>
      <c r="K114" s="83"/>
      <c r="L114" s="80"/>
      <c r="M114" s="27"/>
      <c r="N114" s="163"/>
      <c r="O114" s="166"/>
      <c r="P114" s="466"/>
      <c r="Q114" s="80"/>
      <c r="R114" s="82"/>
      <c r="S114" s="163"/>
      <c r="T114" s="291"/>
      <c r="U114" s="83"/>
      <c r="V114" s="80"/>
      <c r="W114" s="85">
        <f t="shared" si="33"/>
        <v>10.7</v>
      </c>
      <c r="X114" s="161">
        <f t="shared" si="33"/>
        <v>0</v>
      </c>
      <c r="Y114" s="168">
        <f t="shared" si="34"/>
        <v>10.7</v>
      </c>
      <c r="Z114" s="84">
        <f>V114+Q114+L114+G114</f>
        <v>8.6</v>
      </c>
    </row>
    <row r="115" spans="1:26" ht="12.75">
      <c r="A115" s="192">
        <v>7.4</v>
      </c>
      <c r="B115" s="1552" t="s">
        <v>514</v>
      </c>
      <c r="C115" s="83"/>
      <c r="D115" s="78"/>
      <c r="E115" s="683"/>
      <c r="F115" s="293"/>
      <c r="G115" s="80"/>
      <c r="H115" s="77"/>
      <c r="I115" s="78"/>
      <c r="J115" s="1553"/>
      <c r="K115" s="83"/>
      <c r="L115" s="80"/>
      <c r="M115" s="27"/>
      <c r="N115" s="163"/>
      <c r="O115" s="1554"/>
      <c r="P115" s="466"/>
      <c r="Q115" s="80"/>
      <c r="R115" s="82">
        <v>0.3</v>
      </c>
      <c r="S115" s="163"/>
      <c r="T115" s="291">
        <f>SUM(R115:S115)</f>
        <v>0.3</v>
      </c>
      <c r="U115" s="83"/>
      <c r="V115" s="80"/>
      <c r="W115" s="85">
        <f>R115+M115+H115+C115</f>
        <v>0.3</v>
      </c>
      <c r="X115" s="161">
        <f>S115+N115+I115+D115</f>
        <v>0</v>
      </c>
      <c r="Y115" s="168">
        <f>SUM(W115:X115)</f>
        <v>0.3</v>
      </c>
      <c r="Z115" s="84">
        <f>V115+Q115+L115+G115</f>
        <v>0</v>
      </c>
    </row>
    <row r="116" spans="1:26" ht="14.25" customHeight="1">
      <c r="A116" s="192">
        <v>7.5</v>
      </c>
      <c r="B116" s="494" t="s">
        <v>153</v>
      </c>
      <c r="C116" s="83"/>
      <c r="D116" s="78"/>
      <c r="E116" s="79"/>
      <c r="F116" s="293"/>
      <c r="G116" s="80"/>
      <c r="H116" s="77"/>
      <c r="I116" s="78">
        <v>0.3</v>
      </c>
      <c r="J116" s="114">
        <f t="shared" si="35"/>
        <v>0.3</v>
      </c>
      <c r="K116" s="540" t="s">
        <v>247</v>
      </c>
      <c r="L116" s="80">
        <v>0.1</v>
      </c>
      <c r="M116" s="27"/>
      <c r="N116" s="163"/>
      <c r="O116" s="291"/>
      <c r="P116" s="466"/>
      <c r="Q116" s="80"/>
      <c r="R116" s="82"/>
      <c r="S116" s="163"/>
      <c r="T116" s="291"/>
      <c r="U116" s="83"/>
      <c r="V116" s="80"/>
      <c r="W116" s="379">
        <f aca="true" t="shared" si="36" ref="W116:X119">C116+H116+M116+R116</f>
        <v>0</v>
      </c>
      <c r="X116" s="161">
        <f t="shared" si="36"/>
        <v>0.3</v>
      </c>
      <c r="Y116" s="162">
        <f t="shared" si="34"/>
        <v>0.3</v>
      </c>
      <c r="Z116" s="84">
        <f aca="true" t="shared" si="37" ref="Z116:Z124">G116+L116+Q116+V116</f>
        <v>0.1</v>
      </c>
    </row>
    <row r="117" spans="1:26" ht="12" customHeight="1">
      <c r="A117" s="192">
        <v>7.6</v>
      </c>
      <c r="B117" s="542" t="s">
        <v>270</v>
      </c>
      <c r="C117" s="83"/>
      <c r="D117" s="78"/>
      <c r="E117" s="79"/>
      <c r="F117" s="293"/>
      <c r="G117" s="80"/>
      <c r="H117" s="77"/>
      <c r="I117" s="78"/>
      <c r="J117" s="114"/>
      <c r="K117" s="540"/>
      <c r="L117" s="80"/>
      <c r="M117" s="27"/>
      <c r="N117" s="163">
        <v>0.2</v>
      </c>
      <c r="O117" s="291">
        <f>SUM(M117:N117)</f>
        <v>0.2</v>
      </c>
      <c r="P117" s="466" t="s">
        <v>247</v>
      </c>
      <c r="Q117" s="80">
        <v>0.1</v>
      </c>
      <c r="R117" s="82"/>
      <c r="S117" s="163"/>
      <c r="T117" s="291"/>
      <c r="U117" s="83"/>
      <c r="V117" s="80"/>
      <c r="W117" s="379">
        <f t="shared" si="36"/>
        <v>0</v>
      </c>
      <c r="X117" s="161">
        <f t="shared" si="36"/>
        <v>0.2</v>
      </c>
      <c r="Y117" s="162">
        <f>SUM(W117:X117)</f>
        <v>0.2</v>
      </c>
      <c r="Z117" s="333">
        <f>G117+L117+Q117+V117</f>
        <v>0.1</v>
      </c>
    </row>
    <row r="118" spans="1:27" ht="12.75">
      <c r="A118" s="192">
        <v>7.7</v>
      </c>
      <c r="B118" s="543" t="s">
        <v>385</v>
      </c>
      <c r="C118" s="30"/>
      <c r="D118" s="207"/>
      <c r="E118" s="54"/>
      <c r="F118" s="272"/>
      <c r="G118" s="41"/>
      <c r="H118" s="55"/>
      <c r="I118" s="207"/>
      <c r="J118" s="54"/>
      <c r="K118" s="59"/>
      <c r="L118" s="56"/>
      <c r="M118" s="55"/>
      <c r="N118" s="207">
        <v>0.2</v>
      </c>
      <c r="O118" s="54">
        <f>SUM(M118:N118)</f>
        <v>0.2</v>
      </c>
      <c r="P118" s="59" t="s">
        <v>247</v>
      </c>
      <c r="Q118" s="56">
        <v>0.1</v>
      </c>
      <c r="R118" s="651"/>
      <c r="S118" s="652"/>
      <c r="T118" s="541"/>
      <c r="U118" s="653"/>
      <c r="V118" s="654"/>
      <c r="W118" s="16">
        <f t="shared" si="36"/>
        <v>0</v>
      </c>
      <c r="X118" s="499">
        <f t="shared" si="36"/>
        <v>0.2</v>
      </c>
      <c r="Y118" s="500">
        <f>SUM(W118:X118)</f>
        <v>0.2</v>
      </c>
      <c r="Z118" s="537">
        <f>G118+L118+Q118+V118</f>
        <v>0.1</v>
      </c>
      <c r="AA118" s="4"/>
    </row>
    <row r="119" spans="1:26" ht="12" customHeight="1">
      <c r="A119" s="192">
        <v>7.8</v>
      </c>
      <c r="B119" s="350" t="s">
        <v>271</v>
      </c>
      <c r="C119" s="83"/>
      <c r="D119" s="78"/>
      <c r="E119" s="54"/>
      <c r="F119" s="293"/>
      <c r="G119" s="80"/>
      <c r="H119" s="77"/>
      <c r="I119" s="78">
        <v>1.1</v>
      </c>
      <c r="J119" s="252">
        <f t="shared" si="35"/>
        <v>1.1</v>
      </c>
      <c r="K119" s="471" t="s">
        <v>247</v>
      </c>
      <c r="L119" s="80">
        <v>0.5</v>
      </c>
      <c r="M119" s="27"/>
      <c r="N119" s="163">
        <v>0.7</v>
      </c>
      <c r="O119" s="291">
        <f>SUM(M119:N119)</f>
        <v>0.7</v>
      </c>
      <c r="P119" s="467" t="s">
        <v>247</v>
      </c>
      <c r="Q119" s="80">
        <v>0.3</v>
      </c>
      <c r="R119" s="82"/>
      <c r="S119" s="254"/>
      <c r="T119" s="310"/>
      <c r="U119" s="59"/>
      <c r="V119" s="80"/>
      <c r="W119" s="379">
        <f t="shared" si="36"/>
        <v>0</v>
      </c>
      <c r="X119" s="161">
        <f t="shared" si="36"/>
        <v>1.8</v>
      </c>
      <c r="Y119" s="162">
        <f t="shared" si="34"/>
        <v>1.8</v>
      </c>
      <c r="Z119" s="333">
        <f t="shared" si="37"/>
        <v>0.8</v>
      </c>
    </row>
    <row r="120" spans="1:26" ht="12.75">
      <c r="A120" s="192">
        <v>7.9</v>
      </c>
      <c r="B120" s="378" t="s">
        <v>207</v>
      </c>
      <c r="C120" s="83"/>
      <c r="D120" s="78"/>
      <c r="E120" s="54"/>
      <c r="F120" s="293"/>
      <c r="G120" s="80"/>
      <c r="H120" s="77"/>
      <c r="I120" s="78"/>
      <c r="J120" s="252">
        <f t="shared" si="35"/>
        <v>0</v>
      </c>
      <c r="K120" s="115"/>
      <c r="L120" s="80"/>
      <c r="M120" s="27"/>
      <c r="N120" s="163">
        <v>0.2</v>
      </c>
      <c r="O120" s="291">
        <f>SUM(M120:N120)</f>
        <v>0.2</v>
      </c>
      <c r="P120" s="466"/>
      <c r="Q120" s="80"/>
      <c r="R120" s="82"/>
      <c r="S120" s="254"/>
      <c r="T120" s="310"/>
      <c r="U120" s="59"/>
      <c r="V120" s="80"/>
      <c r="W120" s="379">
        <f aca="true" t="shared" si="38" ref="W120:X124">C120+H120+M120+R120</f>
        <v>0</v>
      </c>
      <c r="X120" s="161">
        <f t="shared" si="38"/>
        <v>0.2</v>
      </c>
      <c r="Y120" s="162">
        <f t="shared" si="34"/>
        <v>0.2</v>
      </c>
      <c r="Z120" s="333">
        <f t="shared" si="37"/>
        <v>0</v>
      </c>
    </row>
    <row r="121" spans="1:26" ht="12.75">
      <c r="A121" s="453">
        <v>7.1</v>
      </c>
      <c r="B121" s="378" t="s">
        <v>251</v>
      </c>
      <c r="C121" s="83"/>
      <c r="D121" s="78"/>
      <c r="E121" s="54"/>
      <c r="F121" s="293"/>
      <c r="G121" s="80"/>
      <c r="H121" s="77"/>
      <c r="I121" s="78">
        <v>0.4</v>
      </c>
      <c r="J121" s="252">
        <f t="shared" si="35"/>
        <v>0.4</v>
      </c>
      <c r="K121" s="272" t="s">
        <v>239</v>
      </c>
      <c r="L121" s="80">
        <v>0.2</v>
      </c>
      <c r="M121" s="27"/>
      <c r="N121" s="163"/>
      <c r="O121" s="291"/>
      <c r="P121" s="466"/>
      <c r="Q121" s="80"/>
      <c r="R121" s="82"/>
      <c r="S121" s="254"/>
      <c r="T121" s="310"/>
      <c r="U121" s="59"/>
      <c r="V121" s="80"/>
      <c r="W121" s="379">
        <f>C121+H121+M121+R121</f>
        <v>0</v>
      </c>
      <c r="X121" s="161">
        <f>D121+I121+N121+S121</f>
        <v>0.4</v>
      </c>
      <c r="Y121" s="162">
        <f>SUM(W121:X121)</f>
        <v>0.4</v>
      </c>
      <c r="Z121" s="333">
        <f t="shared" si="37"/>
        <v>0.2</v>
      </c>
    </row>
    <row r="122" spans="1:26" ht="12.75">
      <c r="A122" s="453">
        <v>7.11</v>
      </c>
      <c r="B122" s="378" t="s">
        <v>208</v>
      </c>
      <c r="C122" s="83"/>
      <c r="D122" s="78"/>
      <c r="E122" s="54"/>
      <c r="F122" s="293"/>
      <c r="G122" s="80"/>
      <c r="H122" s="77"/>
      <c r="I122" s="78"/>
      <c r="J122" s="252"/>
      <c r="K122" s="59"/>
      <c r="L122" s="80"/>
      <c r="M122" s="27"/>
      <c r="N122" s="163">
        <v>0.3</v>
      </c>
      <c r="O122" s="291">
        <f>SUM(M122:N122)</f>
        <v>0.3</v>
      </c>
      <c r="P122" s="466"/>
      <c r="Q122" s="80"/>
      <c r="R122" s="82"/>
      <c r="S122" s="163"/>
      <c r="T122" s="310"/>
      <c r="U122" s="59"/>
      <c r="V122" s="80"/>
      <c r="W122" s="379">
        <f t="shared" si="38"/>
        <v>0</v>
      </c>
      <c r="X122" s="161">
        <f t="shared" si="38"/>
        <v>0.3</v>
      </c>
      <c r="Y122" s="162">
        <f t="shared" si="34"/>
        <v>0.3</v>
      </c>
      <c r="Z122" s="333">
        <f t="shared" si="37"/>
        <v>0</v>
      </c>
    </row>
    <row r="123" spans="1:26" ht="12.75">
      <c r="A123" s="192">
        <v>7.12</v>
      </c>
      <c r="B123" s="494" t="s">
        <v>254</v>
      </c>
      <c r="C123" s="83">
        <v>0.3</v>
      </c>
      <c r="D123" s="78"/>
      <c r="E123" s="79">
        <f>SUM(C123:D123)</f>
        <v>0.3</v>
      </c>
      <c r="F123" s="293"/>
      <c r="G123" s="80"/>
      <c r="H123" s="77">
        <v>0.2</v>
      </c>
      <c r="I123" s="78"/>
      <c r="J123" s="114">
        <f t="shared" si="35"/>
        <v>0.2</v>
      </c>
      <c r="K123" s="83"/>
      <c r="L123" s="80"/>
      <c r="M123" s="27">
        <v>0.3</v>
      </c>
      <c r="N123" s="163"/>
      <c r="O123" s="291">
        <f>SUM(M123:N123)</f>
        <v>0.3</v>
      </c>
      <c r="P123" s="466"/>
      <c r="Q123" s="80"/>
      <c r="R123" s="82"/>
      <c r="S123" s="163"/>
      <c r="T123" s="291"/>
      <c r="U123" s="83"/>
      <c r="V123" s="80"/>
      <c r="W123" s="379">
        <f>C123+H123+M123+R123</f>
        <v>0.8</v>
      </c>
      <c r="X123" s="161">
        <f>D123+I123+N123+S123</f>
        <v>0</v>
      </c>
      <c r="Y123" s="162">
        <f>SUM(W123:X123)</f>
        <v>0.8</v>
      </c>
      <c r="Z123" s="333">
        <f>G123+L123+Q123+V123</f>
        <v>0</v>
      </c>
    </row>
    <row r="124" spans="1:26" ht="12.75">
      <c r="A124" s="453">
        <v>7.13</v>
      </c>
      <c r="B124" s="490" t="s">
        <v>209</v>
      </c>
      <c r="C124" s="221"/>
      <c r="D124" s="218"/>
      <c r="E124" s="54"/>
      <c r="F124" s="481"/>
      <c r="G124" s="220"/>
      <c r="H124" s="217"/>
      <c r="I124" s="218"/>
      <c r="J124" s="252"/>
      <c r="K124" s="221"/>
      <c r="L124" s="220"/>
      <c r="M124" s="222">
        <v>0.4</v>
      </c>
      <c r="N124" s="223"/>
      <c r="O124" s="491">
        <f>SUM(M124:N124)</f>
        <v>0.4</v>
      </c>
      <c r="P124" s="492"/>
      <c r="Q124" s="220"/>
      <c r="R124" s="224">
        <v>0.4</v>
      </c>
      <c r="S124" s="223"/>
      <c r="T124" s="491">
        <f>SUM(R124:S124)</f>
        <v>0.4</v>
      </c>
      <c r="U124" s="221"/>
      <c r="V124" s="220"/>
      <c r="W124" s="493">
        <f t="shared" si="38"/>
        <v>0.8</v>
      </c>
      <c r="X124" s="226">
        <f t="shared" si="38"/>
        <v>0</v>
      </c>
      <c r="Y124" s="269">
        <f t="shared" si="34"/>
        <v>0.8</v>
      </c>
      <c r="Z124" s="475">
        <f t="shared" si="37"/>
        <v>0</v>
      </c>
    </row>
    <row r="125" spans="1:26" s="13" customFormat="1" ht="12.75">
      <c r="A125" s="1751" t="s">
        <v>330</v>
      </c>
      <c r="B125" s="1769"/>
      <c r="C125" s="353">
        <f>SUM(C112:C124)</f>
        <v>11</v>
      </c>
      <c r="D125" s="354">
        <f>SUM(D112:D124)</f>
        <v>5.3</v>
      </c>
      <c r="E125" s="355">
        <f>SUM(E112:E124)</f>
        <v>16.3</v>
      </c>
      <c r="F125" s="356"/>
      <c r="G125" s="357">
        <f>SUM(G112:G124)</f>
        <v>12.3</v>
      </c>
      <c r="H125" s="353">
        <f>SUM(H112:H124)</f>
        <v>0.2</v>
      </c>
      <c r="I125" s="354">
        <f>SUM(I112:I124)</f>
        <v>2.1</v>
      </c>
      <c r="J125" s="355">
        <f>SUM(J112:J124)</f>
        <v>2.3000000000000003</v>
      </c>
      <c r="K125" s="359"/>
      <c r="L125" s="357">
        <f>SUM(L112:L124)</f>
        <v>0.8</v>
      </c>
      <c r="M125" s="360">
        <f>SUM(M112:M124)</f>
        <v>0.7</v>
      </c>
      <c r="N125" s="361">
        <f>SUM(N112:N124)</f>
        <v>1.6</v>
      </c>
      <c r="O125" s="362">
        <f>SUM(O112:O124)</f>
        <v>2.3000000000000003</v>
      </c>
      <c r="P125" s="369"/>
      <c r="Q125" s="357">
        <f>SUM(Q112:Q124)</f>
        <v>0.5</v>
      </c>
      <c r="R125" s="364">
        <f>SUM(R112:R124)</f>
        <v>0.7</v>
      </c>
      <c r="S125" s="361">
        <f>SUM(S112:S124)</f>
        <v>0</v>
      </c>
      <c r="T125" s="365">
        <f>SUM(T112:T124)</f>
        <v>0.7</v>
      </c>
      <c r="U125" s="359"/>
      <c r="V125" s="357">
        <f>SUM(V112:V124)</f>
        <v>0</v>
      </c>
      <c r="W125" s="372">
        <f>SUM(W112:W124)</f>
        <v>12.600000000000001</v>
      </c>
      <c r="X125" s="367">
        <f>SUM(X112:X124)</f>
        <v>9</v>
      </c>
      <c r="Y125" s="368">
        <f>SUM(Y112:Y124)</f>
        <v>21.599999999999998</v>
      </c>
      <c r="Z125" s="363">
        <f>SUM(Z112:Z124)</f>
        <v>13.6</v>
      </c>
    </row>
    <row r="126" spans="1:27" ht="8.25" customHeight="1" thickBot="1">
      <c r="A126" s="375"/>
      <c r="B126" s="5"/>
      <c r="C126" s="6"/>
      <c r="D126" s="6"/>
      <c r="E126" s="6"/>
      <c r="F126" s="58"/>
      <c r="G126" s="6"/>
      <c r="H126" s="6"/>
      <c r="I126" s="6"/>
      <c r="J126" s="6"/>
      <c r="K126" s="6"/>
      <c r="L126" s="6"/>
      <c r="M126" s="4"/>
      <c r="N126" s="4"/>
      <c r="O126" s="4"/>
      <c r="P126" s="6"/>
      <c r="Q126" s="6"/>
      <c r="R126" s="4"/>
      <c r="S126" s="4"/>
      <c r="T126" s="4"/>
      <c r="U126" s="6"/>
      <c r="V126" s="6"/>
      <c r="W126" s="16"/>
      <c r="X126" s="16"/>
      <c r="Y126" s="16"/>
      <c r="Z126" s="6"/>
      <c r="AA126" s="4"/>
    </row>
    <row r="127" spans="1:26" ht="15" customHeight="1">
      <c r="A127" s="1753" t="s">
        <v>331</v>
      </c>
      <c r="B127" s="1754"/>
      <c r="C127" s="1754"/>
      <c r="D127" s="1754"/>
      <c r="E127" s="1754"/>
      <c r="F127" s="1754"/>
      <c r="G127" s="1754"/>
      <c r="H127" s="1754"/>
      <c r="I127" s="1754"/>
      <c r="J127" s="1754"/>
      <c r="K127" s="1754"/>
      <c r="L127" s="1754"/>
      <c r="M127" s="1754"/>
      <c r="N127" s="1754"/>
      <c r="O127" s="1754"/>
      <c r="P127" s="1754"/>
      <c r="Q127" s="1754"/>
      <c r="R127" s="1754"/>
      <c r="S127" s="1754"/>
      <c r="T127" s="1754"/>
      <c r="U127" s="1754"/>
      <c r="V127" s="1754"/>
      <c r="W127" s="1754"/>
      <c r="X127" s="1754"/>
      <c r="Y127" s="1754"/>
      <c r="Z127" s="1755"/>
    </row>
    <row r="128" spans="1:26" ht="27" customHeight="1">
      <c r="A128" s="182">
        <v>7.1</v>
      </c>
      <c r="B128" s="216" t="s">
        <v>240</v>
      </c>
      <c r="C128" s="351"/>
      <c r="D128" s="134"/>
      <c r="E128" s="171"/>
      <c r="F128" s="172"/>
      <c r="G128" s="110"/>
      <c r="H128" s="108">
        <v>10.7</v>
      </c>
      <c r="I128" s="134">
        <v>3.1</v>
      </c>
      <c r="J128" s="171">
        <f>SUM(H128:I128)</f>
        <v>13.799999999999999</v>
      </c>
      <c r="K128" s="173"/>
      <c r="L128" s="110"/>
      <c r="M128" s="108"/>
      <c r="N128" s="134"/>
      <c r="O128" s="171">
        <f>SUM(M128:N128)</f>
        <v>0</v>
      </c>
      <c r="P128" s="173"/>
      <c r="Q128" s="110"/>
      <c r="R128" s="108"/>
      <c r="S128" s="134"/>
      <c r="T128" s="171">
        <f>SUM(R128:S128)</f>
        <v>0</v>
      </c>
      <c r="U128" s="173"/>
      <c r="V128" s="110"/>
      <c r="W128" s="178">
        <f>H128+C128+M128+R128</f>
        <v>10.7</v>
      </c>
      <c r="X128" s="179">
        <f>I128+D128+N128+S128</f>
        <v>3.1</v>
      </c>
      <c r="Y128" s="180">
        <f>SUM(W128:X128)</f>
        <v>13.799999999999999</v>
      </c>
      <c r="Z128" s="137">
        <f>G128+L128+Q128+V128</f>
        <v>0</v>
      </c>
    </row>
    <row r="129" spans="1:85" s="13" customFormat="1" ht="13.5" thickBot="1">
      <c r="A129" s="1751" t="s">
        <v>332</v>
      </c>
      <c r="B129" s="1769"/>
      <c r="C129" s="560">
        <f>SUM(C128)</f>
        <v>0</v>
      </c>
      <c r="D129" s="561">
        <f>SUM(D128)</f>
        <v>0</v>
      </c>
      <c r="E129" s="562">
        <f>SUM(C129:D129)</f>
        <v>0</v>
      </c>
      <c r="F129" s="563"/>
      <c r="G129" s="564">
        <f>SUM(G128:G128)</f>
        <v>0</v>
      </c>
      <c r="H129" s="560">
        <f>SUM(H128:H128)</f>
        <v>10.7</v>
      </c>
      <c r="I129" s="561">
        <f>SUM(I128:I128)</f>
        <v>3.1</v>
      </c>
      <c r="J129" s="562">
        <f>SUM(J128:J128)</f>
        <v>13.799999999999999</v>
      </c>
      <c r="K129" s="566"/>
      <c r="L129" s="564">
        <f>SUM(L128:L128)</f>
        <v>0</v>
      </c>
      <c r="M129" s="567">
        <f>SUM(M128:M128)</f>
        <v>0</v>
      </c>
      <c r="N129" s="568">
        <f>SUM(N128:N128)</f>
        <v>0</v>
      </c>
      <c r="O129" s="569">
        <f>SUM(O128:O128)</f>
        <v>0</v>
      </c>
      <c r="P129" s="600"/>
      <c r="Q129" s="564">
        <f>SUM(Q128:Q128)</f>
        <v>0</v>
      </c>
      <c r="R129" s="572">
        <f>SUM(R128:R128)</f>
        <v>0</v>
      </c>
      <c r="S129" s="568">
        <f>SUM(S128:S128)</f>
        <v>0</v>
      </c>
      <c r="T129" s="601">
        <f>SUM(T128:T128)</f>
        <v>0</v>
      </c>
      <c r="U129" s="566"/>
      <c r="V129" s="564">
        <f>SUM(V128:V128)</f>
        <v>0</v>
      </c>
      <c r="W129" s="602">
        <f>SUM(W128:W128)</f>
        <v>10.7</v>
      </c>
      <c r="X129" s="574">
        <f>SUM(X128:X128)</f>
        <v>3.1</v>
      </c>
      <c r="Y129" s="575">
        <f>SUM(Y128:Y128)</f>
        <v>13.799999999999999</v>
      </c>
      <c r="Z129" s="571">
        <f>SUM(Z128:Z128)</f>
        <v>0</v>
      </c>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row>
    <row r="130" spans="1:85" s="42" customFormat="1" ht="13.5" thickBot="1">
      <c r="A130" s="1735" t="s">
        <v>333</v>
      </c>
      <c r="B130" s="1746"/>
      <c r="C130" s="603">
        <f>C129+C125</f>
        <v>11</v>
      </c>
      <c r="D130" s="604">
        <f>D129+D125</f>
        <v>5.3</v>
      </c>
      <c r="E130" s="605">
        <f>E129+E125</f>
        <v>16.3</v>
      </c>
      <c r="F130" s="606"/>
      <c r="G130" s="607">
        <f>G129+G125</f>
        <v>12.3</v>
      </c>
      <c r="H130" s="603">
        <f>H129+H125</f>
        <v>10.899999999999999</v>
      </c>
      <c r="I130" s="604">
        <f>I129+I125</f>
        <v>5.2</v>
      </c>
      <c r="J130" s="608">
        <f>H130+I130</f>
        <v>16.099999999999998</v>
      </c>
      <c r="K130" s="609"/>
      <c r="L130" s="607">
        <f>L129+L125</f>
        <v>0.8</v>
      </c>
      <c r="M130" s="610">
        <f>M129+M125</f>
        <v>0.7</v>
      </c>
      <c r="N130" s="611">
        <f>N129+N125</f>
        <v>1.6</v>
      </c>
      <c r="O130" s="612">
        <f>N130+M130</f>
        <v>2.3</v>
      </c>
      <c r="P130" s="609"/>
      <c r="Q130" s="613">
        <f>Q129+Q125</f>
        <v>0.5</v>
      </c>
      <c r="R130" s="614">
        <f>R129+R125</f>
        <v>0.7</v>
      </c>
      <c r="S130" s="611">
        <f>S129+S125</f>
        <v>0</v>
      </c>
      <c r="T130" s="615">
        <f>R130+S130</f>
        <v>0.7</v>
      </c>
      <c r="U130" s="609"/>
      <c r="V130" s="613">
        <f>V129+V125</f>
        <v>0</v>
      </c>
      <c r="W130" s="616">
        <f>SUM(C130,H130,M130,R130)</f>
        <v>23.299999999999997</v>
      </c>
      <c r="X130" s="617">
        <f>D130+I130+N130+S130</f>
        <v>12.1</v>
      </c>
      <c r="Y130" s="618">
        <f>W130+X130</f>
        <v>35.4</v>
      </c>
      <c r="Z130" s="613">
        <f>G130+L130+Q130+V130</f>
        <v>13.600000000000001</v>
      </c>
      <c r="AA130" s="316"/>
      <c r="AB130" s="20"/>
      <c r="AC130" s="20"/>
      <c r="AD130" s="20"/>
      <c r="AE130" s="20"/>
      <c r="AF130" s="787"/>
      <c r="AG130" s="787"/>
      <c r="AH130" s="787"/>
      <c r="AI130" s="787"/>
      <c r="AJ130" s="787"/>
      <c r="AK130" s="787"/>
      <c r="AL130" s="787"/>
      <c r="AM130" s="787"/>
      <c r="AN130" s="787"/>
      <c r="AO130" s="787"/>
      <c r="AP130" s="787"/>
      <c r="AQ130" s="787"/>
      <c r="AR130" s="787"/>
      <c r="AS130" s="787"/>
      <c r="AT130" s="787"/>
      <c r="AU130" s="787"/>
      <c r="AV130" s="787"/>
      <c r="AW130" s="787"/>
      <c r="AX130" s="787"/>
      <c r="AY130" s="787"/>
      <c r="AZ130" s="787"/>
      <c r="BA130" s="787"/>
      <c r="BB130" s="787"/>
      <c r="BC130" s="787"/>
      <c r="BD130" s="787"/>
      <c r="BE130" s="787"/>
      <c r="BF130" s="787"/>
      <c r="BG130" s="787"/>
      <c r="BH130" s="787"/>
      <c r="BI130" s="787"/>
      <c r="BJ130" s="787"/>
      <c r="BK130" s="787"/>
      <c r="BL130" s="787"/>
      <c r="BM130" s="787"/>
      <c r="BN130" s="787"/>
      <c r="BO130" s="787"/>
      <c r="BP130" s="787"/>
      <c r="BQ130" s="787"/>
      <c r="BR130" s="787"/>
      <c r="BS130" s="787"/>
      <c r="BT130" s="787"/>
      <c r="BU130" s="787"/>
      <c r="BV130" s="787"/>
      <c r="BW130" s="787"/>
      <c r="BX130" s="787"/>
      <c r="BY130" s="787"/>
      <c r="BZ130" s="787"/>
      <c r="CA130" s="787"/>
      <c r="CB130" s="787"/>
      <c r="CC130" s="787"/>
      <c r="CD130" s="787"/>
      <c r="CE130" s="787"/>
      <c r="CF130" s="787"/>
      <c r="CG130" s="787"/>
    </row>
    <row r="131" spans="1:85" ht="8.25" customHeight="1" thickBot="1">
      <c r="A131" s="198"/>
      <c r="B131" s="5"/>
      <c r="C131" s="6"/>
      <c r="D131" s="6"/>
      <c r="E131" s="6"/>
      <c r="F131" s="58"/>
      <c r="G131" s="6"/>
      <c r="H131" s="6"/>
      <c r="I131" s="6"/>
      <c r="J131" s="6"/>
      <c r="K131" s="6"/>
      <c r="L131" s="6"/>
      <c r="M131" s="4"/>
      <c r="N131" s="4"/>
      <c r="O131" s="4"/>
      <c r="P131" s="6"/>
      <c r="Q131" s="6"/>
      <c r="R131" s="4"/>
      <c r="S131" s="4"/>
      <c r="T131" s="4"/>
      <c r="U131" s="6"/>
      <c r="V131" s="6"/>
      <c r="W131" s="16"/>
      <c r="X131" s="16"/>
      <c r="Y131" s="16"/>
      <c r="Z131" s="6"/>
      <c r="AA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row>
    <row r="132" spans="1:85" ht="12.75" customHeight="1" thickBot="1">
      <c r="A132" s="1784" t="s">
        <v>348</v>
      </c>
      <c r="B132" s="1785"/>
      <c r="C132" s="6"/>
      <c r="D132" s="6"/>
      <c r="E132" s="6"/>
      <c r="F132" s="58"/>
      <c r="G132" s="6"/>
      <c r="H132" s="6"/>
      <c r="I132" s="6"/>
      <c r="J132" s="6"/>
      <c r="K132" s="6"/>
      <c r="L132" s="6"/>
      <c r="M132" s="4"/>
      <c r="N132" s="4"/>
      <c r="O132" s="4"/>
      <c r="P132" s="6"/>
      <c r="Q132" s="6"/>
      <c r="R132" s="4"/>
      <c r="S132" s="4"/>
      <c r="T132" s="4"/>
      <c r="U132" s="6"/>
      <c r="V132" s="6"/>
      <c r="W132" s="16"/>
      <c r="X132" s="16"/>
      <c r="Y132" s="16"/>
      <c r="Z132" s="6"/>
      <c r="AA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row>
    <row r="133" spans="1:37" s="13" customFormat="1" ht="13.5" customHeight="1">
      <c r="A133" s="1782" t="s">
        <v>335</v>
      </c>
      <c r="B133" s="1783"/>
      <c r="C133" s="506">
        <f>C125+C108+C96+C90+C79+C62+C13</f>
        <v>27.099999999999998</v>
      </c>
      <c r="D133" s="506">
        <f>D125+D108+D96+D90+D79+D62+D13</f>
        <v>17.3</v>
      </c>
      <c r="E133" s="506">
        <f>C133+D133</f>
        <v>44.4</v>
      </c>
      <c r="F133" s="620"/>
      <c r="G133" s="621">
        <f>G125+G108+G96+G90+G79+G62+G13</f>
        <v>15.2</v>
      </c>
      <c r="H133" s="1663">
        <f>H125+H108+H96+H90+H79+H62+H13</f>
        <v>19.5</v>
      </c>
      <c r="I133" s="506">
        <f>I125+I108+I96+I90+I79+I62+I13</f>
        <v>13.700000000000001</v>
      </c>
      <c r="J133" s="506">
        <f>H133+I133</f>
        <v>33.2</v>
      </c>
      <c r="K133" s="506"/>
      <c r="L133" s="621">
        <f>L125+L108+L96+L90+L79+L62+L13</f>
        <v>10.399999999999999</v>
      </c>
      <c r="M133" s="1663">
        <f>M125+M108+M96+M90+M79+M62+M13</f>
        <v>29.199999999999996</v>
      </c>
      <c r="N133" s="506">
        <f>N125+N108+N96+N90+N79+N62+N13</f>
        <v>19.9</v>
      </c>
      <c r="O133" s="506">
        <f>SUM(M133:N133)</f>
        <v>49.099999999999994</v>
      </c>
      <c r="P133" s="506"/>
      <c r="Q133" s="621">
        <f>Q125+Q108+Q96+Q90+Q79+Q62+Q13</f>
        <v>11.8</v>
      </c>
      <c r="R133" s="1663">
        <f>R125+R108+R96+R90+R79+R62+R13</f>
        <v>57.60000000000001</v>
      </c>
      <c r="S133" s="506">
        <f>S125+S108+S96+S90+S79+S62+S13</f>
        <v>13</v>
      </c>
      <c r="T133" s="506">
        <f>R133+S133</f>
        <v>70.60000000000001</v>
      </c>
      <c r="U133" s="506"/>
      <c r="V133" s="621">
        <f>V125+V108+V96+V90+V79+V62+V13</f>
        <v>5.5</v>
      </c>
      <c r="W133" s="1666">
        <f>C133+H133+M133+R133</f>
        <v>133.39999999999998</v>
      </c>
      <c r="X133" s="507">
        <f>D133+I133+N133+S133</f>
        <v>63.9</v>
      </c>
      <c r="Y133" s="507">
        <f>X133+W133</f>
        <v>197.29999999999998</v>
      </c>
      <c r="Z133" s="621">
        <f>V133+Q133+L133+G133</f>
        <v>42.9</v>
      </c>
      <c r="AA133" s="20"/>
      <c r="AB133" s="20"/>
      <c r="AC133" s="20"/>
      <c r="AD133" s="20"/>
      <c r="AE133" s="20"/>
      <c r="AF133" s="20"/>
      <c r="AG133" s="20"/>
      <c r="AH133" s="20"/>
      <c r="AI133" s="20"/>
      <c r="AJ133" s="20"/>
      <c r="AK133" s="20"/>
    </row>
    <row r="134" spans="1:37" s="13" customFormat="1" ht="13.5" customHeight="1">
      <c r="A134" s="1778" t="s">
        <v>336</v>
      </c>
      <c r="B134" s="1779"/>
      <c r="C134" s="358">
        <f>C129+C17</f>
        <v>0</v>
      </c>
      <c r="D134" s="358">
        <f>D129+D18</f>
        <v>0</v>
      </c>
      <c r="E134" s="358">
        <f>C134+D134</f>
        <v>0</v>
      </c>
      <c r="F134" s="619"/>
      <c r="G134" s="523">
        <f>G129+G17</f>
        <v>0</v>
      </c>
      <c r="H134" s="1664">
        <f>H129+H17</f>
        <v>10.7</v>
      </c>
      <c r="I134" s="358">
        <f>I129+I17</f>
        <v>3.1</v>
      </c>
      <c r="J134" s="358">
        <f>H134+I134</f>
        <v>13.799999999999999</v>
      </c>
      <c r="K134" s="358"/>
      <c r="L134" s="523">
        <f>L129+L17</f>
        <v>0</v>
      </c>
      <c r="M134" s="1664">
        <f>M129+M17</f>
        <v>3</v>
      </c>
      <c r="N134" s="358">
        <f>N129+N17</f>
        <v>0</v>
      </c>
      <c r="O134" s="358">
        <f>SUM(M134:N134)</f>
        <v>3</v>
      </c>
      <c r="P134" s="358"/>
      <c r="Q134" s="523">
        <f>Q129+Q17</f>
        <v>0</v>
      </c>
      <c r="R134" s="1664">
        <f>R129+R17</f>
        <v>2</v>
      </c>
      <c r="S134" s="358">
        <f>S129+S17</f>
        <v>0</v>
      </c>
      <c r="T134" s="358">
        <f>SUM(R134:S134)</f>
        <v>2</v>
      </c>
      <c r="U134" s="358"/>
      <c r="V134" s="523">
        <f>V129+V17</f>
        <v>0</v>
      </c>
      <c r="W134" s="1667">
        <f>C134+H134+M134+R134</f>
        <v>15.7</v>
      </c>
      <c r="X134" s="373">
        <f>D134+I134+N134+S134</f>
        <v>3.1</v>
      </c>
      <c r="Y134" s="373">
        <f>X134+W134</f>
        <v>18.8</v>
      </c>
      <c r="Z134" s="523">
        <f>V134+Q134+L134+G134</f>
        <v>0</v>
      </c>
      <c r="AA134" s="20"/>
      <c r="AB134" s="20"/>
      <c r="AC134" s="20"/>
      <c r="AD134" s="20"/>
      <c r="AE134" s="20"/>
      <c r="AF134" s="20"/>
      <c r="AG134" s="20"/>
      <c r="AH134" s="20"/>
      <c r="AI134" s="20"/>
      <c r="AJ134" s="20"/>
      <c r="AK134" s="20"/>
    </row>
    <row r="135" spans="1:37" s="13" customFormat="1" ht="16.5" customHeight="1" thickBot="1">
      <c r="A135" s="1780" t="s">
        <v>263</v>
      </c>
      <c r="B135" s="1781"/>
      <c r="C135" s="447">
        <f>SUM(C133:C134)</f>
        <v>27.099999999999998</v>
      </c>
      <c r="D135" s="447">
        <f>SUM(D133:D134)</f>
        <v>17.3</v>
      </c>
      <c r="E135" s="447">
        <f>SUM(E133:E134)</f>
        <v>44.4</v>
      </c>
      <c r="F135" s="622"/>
      <c r="G135" s="522">
        <f>SUM(G133:G134)</f>
        <v>15.2</v>
      </c>
      <c r="H135" s="1665">
        <f>SUM(H133:H134)</f>
        <v>30.2</v>
      </c>
      <c r="I135" s="447">
        <f>SUM(I133:I134)</f>
        <v>16.8</v>
      </c>
      <c r="J135" s="447">
        <f>SUM(J133:J134)</f>
        <v>47</v>
      </c>
      <c r="K135" s="447"/>
      <c r="L135" s="522">
        <f>SUM(L133:L134)</f>
        <v>10.399999999999999</v>
      </c>
      <c r="M135" s="1665">
        <f>SUM(M133:M134)</f>
        <v>32.199999999999996</v>
      </c>
      <c r="N135" s="447">
        <f>SUM(N133:N134)</f>
        <v>19.9</v>
      </c>
      <c r="O135" s="447">
        <f>SUM(O133:O134)</f>
        <v>52.099999999999994</v>
      </c>
      <c r="P135" s="447"/>
      <c r="Q135" s="522">
        <f>SUM(Q133:Q134)</f>
        <v>11.8</v>
      </c>
      <c r="R135" s="1665">
        <f>SUM(R133:R134)</f>
        <v>59.60000000000001</v>
      </c>
      <c r="S135" s="447">
        <f>SUM(S133:S134)</f>
        <v>13</v>
      </c>
      <c r="T135" s="447">
        <f>R135+S135</f>
        <v>72.60000000000001</v>
      </c>
      <c r="U135" s="447"/>
      <c r="V135" s="522">
        <f>SUM(V133:V134)</f>
        <v>5.5</v>
      </c>
      <c r="W135" s="1668">
        <f>SUM(W133:W134)</f>
        <v>149.09999999999997</v>
      </c>
      <c r="X135" s="623">
        <f>SUM(X133:X134)</f>
        <v>67</v>
      </c>
      <c r="Y135" s="623">
        <f>SUM(Y133:Y134)</f>
        <v>216.1</v>
      </c>
      <c r="Z135" s="522">
        <f>SUM(Z133:Z134)</f>
        <v>42.9</v>
      </c>
      <c r="AA135" s="20"/>
      <c r="AB135" s="20"/>
      <c r="AC135" s="20"/>
      <c r="AD135" s="20"/>
      <c r="AE135" s="20"/>
      <c r="AF135" s="20"/>
      <c r="AG135" s="20"/>
      <c r="AH135" s="20"/>
      <c r="AI135" s="20"/>
      <c r="AJ135" s="20"/>
      <c r="AK135" s="20"/>
    </row>
    <row r="136" spans="1:27" ht="8.25" customHeight="1" thickBot="1">
      <c r="A136" s="198"/>
      <c r="B136" s="5"/>
      <c r="C136" s="6"/>
      <c r="D136" s="6"/>
      <c r="E136" s="6"/>
      <c r="F136" s="58"/>
      <c r="G136" s="6"/>
      <c r="H136" s="6"/>
      <c r="I136" s="6"/>
      <c r="J136" s="6"/>
      <c r="K136" s="6"/>
      <c r="L136" s="6"/>
      <c r="M136" s="4"/>
      <c r="N136" s="4"/>
      <c r="O136" s="4"/>
      <c r="P136" s="6"/>
      <c r="Q136" s="6"/>
      <c r="R136" s="4"/>
      <c r="S136" s="4"/>
      <c r="T136" s="4"/>
      <c r="U136" s="6"/>
      <c r="V136" s="6"/>
      <c r="W136" s="16"/>
      <c r="X136" s="16"/>
      <c r="Y136" s="16"/>
      <c r="Z136" s="6"/>
      <c r="AA136" s="4"/>
    </row>
    <row r="137" spans="1:26" s="45" customFormat="1" ht="12.75" customHeight="1">
      <c r="A137" s="1773" t="s">
        <v>9</v>
      </c>
      <c r="B137" s="1774"/>
      <c r="C137" s="1774"/>
      <c r="D137" s="1774"/>
      <c r="E137" s="1774"/>
      <c r="F137" s="1774"/>
      <c r="G137" s="1774"/>
      <c r="H137" s="1775"/>
      <c r="I137" s="38"/>
      <c r="J137" s="1773" t="s">
        <v>9</v>
      </c>
      <c r="K137" s="1774"/>
      <c r="L137" s="1774"/>
      <c r="M137" s="1774"/>
      <c r="N137" s="1774"/>
      <c r="O137" s="1774"/>
      <c r="P137" s="1774"/>
      <c r="Q137" s="1774"/>
      <c r="R137" s="1774"/>
      <c r="S137" s="1774"/>
      <c r="T137" s="1774"/>
      <c r="U137" s="1774"/>
      <c r="V137" s="1774"/>
      <c r="W137" s="1774"/>
      <c r="X137" s="1774"/>
      <c r="Y137" s="1774"/>
      <c r="Z137" s="1775"/>
    </row>
    <row r="138" spans="1:26" s="45" customFormat="1" ht="22.5" customHeight="1">
      <c r="A138" s="1802" t="s">
        <v>349</v>
      </c>
      <c r="B138" s="1803"/>
      <c r="C138" s="1803"/>
      <c r="D138" s="1803"/>
      <c r="E138" s="1803"/>
      <c r="F138" s="1803"/>
      <c r="G138" s="1803"/>
      <c r="H138" s="1804"/>
      <c r="I138" s="39"/>
      <c r="J138" s="1787" t="s">
        <v>388</v>
      </c>
      <c r="K138" s="1788"/>
      <c r="L138" s="1788"/>
      <c r="M138" s="1788"/>
      <c r="N138" s="1788"/>
      <c r="O138" s="1788"/>
      <c r="P138" s="1788"/>
      <c r="Q138" s="1788"/>
      <c r="R138" s="1788"/>
      <c r="S138" s="1788"/>
      <c r="T138" s="1788"/>
      <c r="U138" s="1788"/>
      <c r="V138" s="1788"/>
      <c r="W138" s="1788"/>
      <c r="X138" s="1788"/>
      <c r="Y138" s="1788"/>
      <c r="Z138" s="1789"/>
    </row>
    <row r="139" spans="1:26" s="45" customFormat="1" ht="13.5" customHeight="1">
      <c r="A139" s="1796" t="s">
        <v>63</v>
      </c>
      <c r="B139" s="1797"/>
      <c r="C139" s="1797"/>
      <c r="D139" s="1797"/>
      <c r="E139" s="1797"/>
      <c r="F139" s="1797"/>
      <c r="G139" s="1797"/>
      <c r="H139" s="1798"/>
      <c r="I139" s="39"/>
      <c r="J139" s="1790" t="s">
        <v>68</v>
      </c>
      <c r="K139" s="1791"/>
      <c r="L139" s="1791"/>
      <c r="M139" s="1791"/>
      <c r="N139" s="1791"/>
      <c r="O139" s="1791"/>
      <c r="P139" s="1791"/>
      <c r="Q139" s="1791"/>
      <c r="R139" s="1791"/>
      <c r="S139" s="1791"/>
      <c r="T139" s="1791"/>
      <c r="U139" s="1791"/>
      <c r="V139" s="1791"/>
      <c r="W139" s="1791"/>
      <c r="X139" s="1791"/>
      <c r="Y139" s="1791"/>
      <c r="Z139" s="1792"/>
    </row>
    <row r="140" spans="1:26" s="45" customFormat="1" ht="24.75" customHeight="1" thickBot="1">
      <c r="A140" s="1799" t="s">
        <v>350</v>
      </c>
      <c r="B140" s="1800"/>
      <c r="C140" s="1800"/>
      <c r="D140" s="1800"/>
      <c r="E140" s="1800"/>
      <c r="F140" s="1800"/>
      <c r="G140" s="1800"/>
      <c r="H140" s="1801"/>
      <c r="I140" s="39"/>
      <c r="J140" s="1793" t="s">
        <v>351</v>
      </c>
      <c r="K140" s="1794"/>
      <c r="L140" s="1794"/>
      <c r="M140" s="1794"/>
      <c r="N140" s="1794"/>
      <c r="O140" s="1794"/>
      <c r="P140" s="1794"/>
      <c r="Q140" s="1794"/>
      <c r="R140" s="1794"/>
      <c r="S140" s="1794"/>
      <c r="T140" s="1794"/>
      <c r="U140" s="1794"/>
      <c r="V140" s="1794"/>
      <c r="W140" s="1794"/>
      <c r="X140" s="1794"/>
      <c r="Y140" s="1794"/>
      <c r="Z140" s="1795"/>
    </row>
    <row r="141" spans="1:26" s="45" customFormat="1" ht="15" customHeight="1">
      <c r="A141" s="1786"/>
      <c r="B141" s="1786"/>
      <c r="C141" s="1786"/>
      <c r="D141" s="1786"/>
      <c r="E141" s="1786"/>
      <c r="F141" s="1786"/>
      <c r="G141" s="1786"/>
      <c r="H141" s="1786"/>
      <c r="I141" s="39"/>
      <c r="J141" s="39"/>
      <c r="K141" s="39"/>
      <c r="L141" s="39"/>
      <c r="M141" s="43"/>
      <c r="N141" s="43"/>
      <c r="O141" s="43"/>
      <c r="P141" s="39"/>
      <c r="Q141" s="39"/>
      <c r="R141" s="43"/>
      <c r="S141" s="43"/>
      <c r="T141" s="43"/>
      <c r="U141" s="39"/>
      <c r="V141" s="39"/>
      <c r="W141" s="44"/>
      <c r="X141" s="44"/>
      <c r="Y141" s="44"/>
      <c r="Z141" s="39"/>
    </row>
    <row r="142" spans="1:8" ht="12.75">
      <c r="A142" s="197"/>
      <c r="B142" s="2"/>
      <c r="C142" s="10"/>
      <c r="D142" s="10"/>
      <c r="E142" s="10"/>
      <c r="F142" s="38"/>
      <c r="G142" s="10"/>
      <c r="H142" s="10"/>
    </row>
  </sheetData>
  <sheetProtection/>
  <mergeCells count="45">
    <mergeCell ref="A141:H141"/>
    <mergeCell ref="J138:Z138"/>
    <mergeCell ref="J139:Z139"/>
    <mergeCell ref="J140:Z140"/>
    <mergeCell ref="A139:H139"/>
    <mergeCell ref="A140:H140"/>
    <mergeCell ref="A138:H138"/>
    <mergeCell ref="J137:Z137"/>
    <mergeCell ref="A137:H137"/>
    <mergeCell ref="A82:B82"/>
    <mergeCell ref="A130:B130"/>
    <mergeCell ref="A134:B134"/>
    <mergeCell ref="A135:B135"/>
    <mergeCell ref="A127:Z127"/>
    <mergeCell ref="A129:B129"/>
    <mergeCell ref="A133:B133"/>
    <mergeCell ref="A132:B132"/>
    <mergeCell ref="A62:B62"/>
    <mergeCell ref="A125:B125"/>
    <mergeCell ref="A111:Z111"/>
    <mergeCell ref="A13:B13"/>
    <mergeCell ref="A108:B108"/>
    <mergeCell ref="A21:Z21"/>
    <mergeCell ref="A100:B100"/>
    <mergeCell ref="A93:B93"/>
    <mergeCell ref="A90:B90"/>
    <mergeCell ref="A96:B96"/>
    <mergeCell ref="A79:B79"/>
    <mergeCell ref="A64:Z64"/>
    <mergeCell ref="Y1:Z1"/>
    <mergeCell ref="K4:L4"/>
    <mergeCell ref="W3:Z3"/>
    <mergeCell ref="U4:V4"/>
    <mergeCell ref="P4:Q4"/>
    <mergeCell ref="M3:Q3"/>
    <mergeCell ref="R3:V3"/>
    <mergeCell ref="H3:L3"/>
    <mergeCell ref="A18:B18"/>
    <mergeCell ref="A15:B15"/>
    <mergeCell ref="A6:B6"/>
    <mergeCell ref="A17:B17"/>
    <mergeCell ref="C3:G3"/>
    <mergeCell ref="A3:B4"/>
    <mergeCell ref="A5:B5"/>
    <mergeCell ref="F4:G4"/>
  </mergeCells>
  <hyperlinks>
    <hyperlink ref="B8" r:id="rId1" display="Autobusové zastávky - 1.etapa"/>
    <hyperlink ref="B83" r:id="rId2" display="Odstranění bodových závad na MK (lávka u mlýna + lávka přes Plášťák)"/>
    <hyperlink ref="B86" r:id="rId3" display="Obnova zábradlí v ul. 5.května "/>
    <hyperlink ref="B103" r:id="rId4" display="Výměna svítidel Fialková"/>
  </hyperlinks>
  <printOptions horizontalCentered="1" verticalCentered="1"/>
  <pageMargins left="0" right="0" top="0.5905511811023623" bottom="0.5905511811023623" header="0.3937007874015748" footer="0.3937007874015748"/>
  <pageSetup fitToHeight="10" horizontalDpi="600" verticalDpi="600" orientation="landscape" paperSize="9" scale="80" r:id="rId7"/>
  <headerFooter alignWithMargins="0">
    <oddHeader>&amp;L&amp;"Arial CE,Tučné"Město Český KRUMLOV&amp;C&amp;"Arial CE,Tučné"&amp;9VÝDAJOVÉ PRIORITY AKČNÍHO PLÁNU &amp;R&amp;"Arial CE,Tučné"Volební období 2011 - 2014</oddHeader>
  </headerFooter>
  <rowBreaks count="2" manualBreakCount="2">
    <brk id="81" max="255" man="1"/>
    <brk id="126" max="255" man="1"/>
  </rowBreaks>
  <legacyDrawing r:id="rId6"/>
</worksheet>
</file>

<file path=xl/worksheets/sheet10.xml><?xml version="1.0" encoding="utf-8"?>
<worksheet xmlns="http://schemas.openxmlformats.org/spreadsheetml/2006/main" xmlns:r="http://schemas.openxmlformats.org/officeDocument/2006/relationships">
  <dimension ref="A1:Z3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O34" sqref="O34"/>
    </sheetView>
  </sheetViews>
  <sheetFormatPr defaultColWidth="9.00390625" defaultRowHeight="12.75"/>
  <cols>
    <col min="1" max="1" width="36.875" style="0" customWidth="1"/>
    <col min="2" max="2" width="8.375" style="0" customWidth="1"/>
    <col min="3" max="3" width="8.25390625" style="0" customWidth="1"/>
    <col min="4" max="4" width="9.75390625" style="0" customWidth="1"/>
    <col min="5" max="5" width="10.625" style="0" customWidth="1"/>
    <col min="6" max="6" width="8.25390625" style="0" customWidth="1"/>
    <col min="7" max="7" width="11.125" style="0" customWidth="1"/>
    <col min="8" max="8" width="9.875" style="0" customWidth="1"/>
    <col min="9" max="9" width="6.875" style="0" customWidth="1"/>
    <col min="10" max="10" width="9.75390625" style="0" customWidth="1"/>
    <col min="11" max="11" width="6.625" style="0" customWidth="1"/>
    <col min="12" max="12" width="6.125" style="0" customWidth="1"/>
    <col min="13" max="13" width="8.00390625" style="0" customWidth="1"/>
    <col min="14" max="14" width="10.25390625" style="0" customWidth="1"/>
    <col min="15" max="15" width="8.375" style="0" customWidth="1"/>
    <col min="16" max="16" width="9.875" style="0" customWidth="1"/>
    <col min="17" max="16384" width="9.125" style="19" customWidth="1"/>
  </cols>
  <sheetData>
    <row r="1" spans="1:16" s="18" customFormat="1" ht="7.5" customHeight="1">
      <c r="A1" s="1"/>
      <c r="B1"/>
      <c r="C1"/>
      <c r="D1"/>
      <c r="E1"/>
      <c r="F1"/>
      <c r="G1"/>
      <c r="H1"/>
      <c r="I1"/>
      <c r="J1"/>
      <c r="K1"/>
      <c r="L1"/>
      <c r="M1"/>
      <c r="N1"/>
      <c r="O1"/>
      <c r="P1"/>
    </row>
    <row r="2" spans="1:26" s="3" customFormat="1" ht="15.75">
      <c r="A2" s="191" t="s">
        <v>357</v>
      </c>
      <c r="B2" s="72"/>
      <c r="C2" s="72"/>
      <c r="D2" s="72"/>
      <c r="E2" s="72"/>
      <c r="F2" s="72"/>
      <c r="G2" s="72"/>
      <c r="H2" s="72"/>
      <c r="I2" s="72"/>
      <c r="J2" s="72"/>
      <c r="K2" s="72"/>
      <c r="L2" s="72"/>
      <c r="M2" s="72"/>
      <c r="N2" s="72"/>
      <c r="O2" s="1756" t="s">
        <v>38</v>
      </c>
      <c r="P2" s="1757"/>
      <c r="Q2" s="72"/>
      <c r="R2" s="72"/>
      <c r="S2" s="72"/>
      <c r="T2" s="72"/>
      <c r="U2" s="72"/>
      <c r="V2" s="72"/>
      <c r="W2" s="72"/>
      <c r="X2" s="73"/>
      <c r="Y2" s="1756" t="s">
        <v>38</v>
      </c>
      <c r="Z2" s="1757"/>
    </row>
    <row r="3" spans="1:16" s="18" customFormat="1" ht="9" customHeight="1" thickBot="1">
      <c r="A3" s="1"/>
      <c r="B3"/>
      <c r="C3"/>
      <c r="D3"/>
      <c r="E3"/>
      <c r="F3"/>
      <c r="G3"/>
      <c r="H3"/>
      <c r="I3"/>
      <c r="J3"/>
      <c r="K3"/>
      <c r="L3"/>
      <c r="M3"/>
      <c r="N3"/>
      <c r="O3"/>
      <c r="P3"/>
    </row>
    <row r="4" spans="1:16" s="13" customFormat="1" ht="15.75">
      <c r="A4" s="1830" t="s">
        <v>347</v>
      </c>
      <c r="B4" s="2198" t="s">
        <v>129</v>
      </c>
      <c r="C4" s="2199"/>
      <c r="D4" s="2200"/>
      <c r="E4" s="2198" t="s">
        <v>334</v>
      </c>
      <c r="F4" s="2199"/>
      <c r="G4" s="2200"/>
      <c r="H4" s="2198" t="s">
        <v>40</v>
      </c>
      <c r="I4" s="2199"/>
      <c r="J4" s="2200"/>
      <c r="K4" s="1766" t="s">
        <v>41</v>
      </c>
      <c r="L4" s="1767"/>
      <c r="M4" s="1768"/>
      <c r="N4" s="2208" t="s">
        <v>130</v>
      </c>
      <c r="O4" s="2209"/>
      <c r="P4" s="2210"/>
    </row>
    <row r="5" spans="1:16" s="13" customFormat="1" ht="13.5" thickBot="1">
      <c r="A5" s="1831"/>
      <c r="B5" s="229" t="s">
        <v>1</v>
      </c>
      <c r="C5" s="230" t="s">
        <v>213</v>
      </c>
      <c r="D5" s="231" t="s">
        <v>2</v>
      </c>
      <c r="E5" s="229" t="s">
        <v>1</v>
      </c>
      <c r="F5" s="230" t="s">
        <v>213</v>
      </c>
      <c r="G5" s="231" t="s">
        <v>2</v>
      </c>
      <c r="H5" s="229" t="s">
        <v>1</v>
      </c>
      <c r="I5" s="230" t="s">
        <v>213</v>
      </c>
      <c r="J5" s="231" t="s">
        <v>2</v>
      </c>
      <c r="K5" s="229" t="s">
        <v>1</v>
      </c>
      <c r="L5" s="230" t="s">
        <v>213</v>
      </c>
      <c r="M5" s="231" t="s">
        <v>2</v>
      </c>
      <c r="N5" s="232" t="s">
        <v>1</v>
      </c>
      <c r="O5" s="233" t="s">
        <v>213</v>
      </c>
      <c r="P5" s="234" t="s">
        <v>2</v>
      </c>
    </row>
    <row r="6" spans="1:16" s="13" customFormat="1" ht="15.75">
      <c r="A6" s="248" t="s">
        <v>283</v>
      </c>
      <c r="B6" s="235">
        <f>'I. infrastruktura'!C133</f>
        <v>27.099999999999998</v>
      </c>
      <c r="C6" s="236">
        <f>'I. infrastruktura'!D133</f>
        <v>17.3</v>
      </c>
      <c r="D6" s="237">
        <f aca="true" t="shared" si="0" ref="D6:D13">SUM(B6:C6)</f>
        <v>44.4</v>
      </c>
      <c r="E6" s="235">
        <f>'I. infrastruktura'!H133</f>
        <v>19.5</v>
      </c>
      <c r="F6" s="236">
        <f>'I. infrastruktura'!I133</f>
        <v>13.700000000000001</v>
      </c>
      <c r="G6" s="237">
        <f aca="true" t="shared" si="1" ref="G6:G13">SUM(E6:F6)</f>
        <v>33.2</v>
      </c>
      <c r="H6" s="235">
        <f>'I. infrastruktura'!M133</f>
        <v>29.199999999999996</v>
      </c>
      <c r="I6" s="236">
        <f>'I. infrastruktura'!N133</f>
        <v>19.9</v>
      </c>
      <c r="J6" s="237">
        <f>I6+H6</f>
        <v>49.099999999999994</v>
      </c>
      <c r="K6" s="235">
        <f>'I. infrastruktura'!R133</f>
        <v>57.60000000000001</v>
      </c>
      <c r="L6" s="236">
        <f>'I. infrastruktura'!S133</f>
        <v>13</v>
      </c>
      <c r="M6" s="237">
        <f aca="true" t="shared" si="2" ref="M6:M13">SUM(K6:L6)</f>
        <v>70.60000000000001</v>
      </c>
      <c r="N6" s="235">
        <f aca="true" t="shared" si="3" ref="N6:O8">K6+H6+E6+B6</f>
        <v>133.4</v>
      </c>
      <c r="O6" s="236">
        <f t="shared" si="3"/>
        <v>63.900000000000006</v>
      </c>
      <c r="P6" s="237">
        <f aca="true" t="shared" si="4" ref="P6:P14">SUM(N6:O6)</f>
        <v>197.3</v>
      </c>
    </row>
    <row r="7" spans="1:16" s="13" customFormat="1" ht="27.75" customHeight="1">
      <c r="A7" s="580" t="s">
        <v>377</v>
      </c>
      <c r="B7" s="235">
        <f>'I. infrastruktura'!C5</f>
        <v>27.1</v>
      </c>
      <c r="C7" s="236">
        <f>'I. infrastruktura'!D5</f>
        <v>17.3</v>
      </c>
      <c r="D7" s="237">
        <f>'I. infrastruktura'!E5</f>
        <v>44.400000000000006</v>
      </c>
      <c r="E7" s="235">
        <f>'I. infrastruktura'!H5</f>
        <v>30.200000000000003</v>
      </c>
      <c r="F7" s="236">
        <f>'I. infrastruktura'!I5</f>
        <v>16.8</v>
      </c>
      <c r="G7" s="237">
        <f>SUM(E7:F7)</f>
        <v>47</v>
      </c>
      <c r="H7" s="235">
        <f>'I. infrastruktura'!M5</f>
        <v>32.2</v>
      </c>
      <c r="I7" s="236">
        <f>'I. infrastruktura'!N5</f>
        <v>19.9</v>
      </c>
      <c r="J7" s="237">
        <f>'I. infrastruktura'!O5</f>
        <v>52.1</v>
      </c>
      <c r="K7" s="235">
        <f>'I. infrastruktura'!R5</f>
        <v>59.60000000000001</v>
      </c>
      <c r="L7" s="236">
        <f>'I. infrastruktura'!S5</f>
        <v>13</v>
      </c>
      <c r="M7" s="237">
        <f>SUM(K7:L7)</f>
        <v>72.60000000000001</v>
      </c>
      <c r="N7" s="235">
        <f t="shared" si="3"/>
        <v>149.10000000000002</v>
      </c>
      <c r="O7" s="236">
        <f t="shared" si="3"/>
        <v>67</v>
      </c>
      <c r="P7" s="237">
        <f>SUM(N7:O7)</f>
        <v>216.10000000000002</v>
      </c>
    </row>
    <row r="8" spans="1:16" ht="15.75">
      <c r="A8" s="249" t="s">
        <v>358</v>
      </c>
      <c r="B8" s="238">
        <f>'II. kultura'!C36</f>
        <v>5.6</v>
      </c>
      <c r="C8" s="239">
        <f>'II. kultura'!D36</f>
        <v>2.3000000000000003</v>
      </c>
      <c r="D8" s="240">
        <f t="shared" si="0"/>
        <v>7.9</v>
      </c>
      <c r="E8" s="238">
        <f>'II. kultura'!H36</f>
        <v>5.1</v>
      </c>
      <c r="F8" s="239">
        <f>'II. kultura'!I36</f>
        <v>5.3</v>
      </c>
      <c r="G8" s="240">
        <f t="shared" si="1"/>
        <v>10.399999999999999</v>
      </c>
      <c r="H8" s="238">
        <f>'II. kultura'!M36</f>
        <v>267.90000000000003</v>
      </c>
      <c r="I8" s="239">
        <f>'II. kultura'!N36</f>
        <v>12.8</v>
      </c>
      <c r="J8" s="240">
        <f aca="true" t="shared" si="5" ref="J8:J14">SUM(H8:I8)</f>
        <v>280.70000000000005</v>
      </c>
      <c r="K8" s="238">
        <f>'II. kultura'!R36</f>
        <v>28.5</v>
      </c>
      <c r="L8" s="239">
        <f>'II. kultura'!S36</f>
        <v>4.4</v>
      </c>
      <c r="M8" s="240">
        <f t="shared" si="2"/>
        <v>32.9</v>
      </c>
      <c r="N8" s="235">
        <f t="shared" si="3"/>
        <v>307.1000000000001</v>
      </c>
      <c r="O8" s="236">
        <f t="shared" si="3"/>
        <v>24.800000000000004</v>
      </c>
      <c r="P8" s="237">
        <f>SUM(N8:O8)</f>
        <v>331.9000000000001</v>
      </c>
    </row>
    <row r="9" spans="1:16" ht="27.75" customHeight="1">
      <c r="A9" s="581" t="s">
        <v>378</v>
      </c>
      <c r="B9" s="238">
        <f>'II. kultura'!C38</f>
        <v>10.1</v>
      </c>
      <c r="C9" s="239">
        <f>'II. kultura'!D38</f>
        <v>2.3000000000000003</v>
      </c>
      <c r="D9" s="240">
        <f>SUM(B9:C9)</f>
        <v>12.4</v>
      </c>
      <c r="E9" s="238">
        <f>'II. kultura'!H38</f>
        <v>35.4</v>
      </c>
      <c r="F9" s="239">
        <f>'II. kultura'!I38</f>
        <v>6.8</v>
      </c>
      <c r="G9" s="240">
        <f>SUM(E9:F9)</f>
        <v>42.199999999999996</v>
      </c>
      <c r="H9" s="238">
        <f>'II. kultura'!M38</f>
        <v>272.20000000000005</v>
      </c>
      <c r="I9" s="239">
        <f>'II. kultura'!N38</f>
        <v>12.8</v>
      </c>
      <c r="J9" s="240">
        <f>SUM(H9:I9)</f>
        <v>285.00000000000006</v>
      </c>
      <c r="K9" s="238">
        <f>'II. kultura'!R38</f>
        <v>28.5</v>
      </c>
      <c r="L9" s="239">
        <f>'II. kultura'!S38</f>
        <v>4.4</v>
      </c>
      <c r="M9" s="240">
        <f>SUM(K9:L9)</f>
        <v>32.9</v>
      </c>
      <c r="N9" s="238">
        <f>B9+E9+H9+K9</f>
        <v>346.20000000000005</v>
      </c>
      <c r="O9" s="239">
        <f>C9+F9+I9+L9</f>
        <v>26.299999999999997</v>
      </c>
      <c r="P9" s="240">
        <f>D9+G9+J9+M9</f>
        <v>372.5</v>
      </c>
    </row>
    <row r="10" spans="1:16" ht="15.75">
      <c r="A10" s="249" t="s">
        <v>22</v>
      </c>
      <c r="B10" s="238">
        <f>'III. školství'!C5</f>
        <v>10.3</v>
      </c>
      <c r="C10" s="239">
        <f>'III. školství'!D5</f>
        <v>2.7</v>
      </c>
      <c r="D10" s="240">
        <f t="shared" si="0"/>
        <v>13</v>
      </c>
      <c r="E10" s="637">
        <f>'III. školství'!H5</f>
        <v>0.87</v>
      </c>
      <c r="F10" s="639">
        <f>'III. školství'!I5</f>
        <v>2.4000000000000004</v>
      </c>
      <c r="G10" s="638">
        <f t="shared" si="1"/>
        <v>3.2700000000000005</v>
      </c>
      <c r="H10" s="637">
        <f>'III. školství'!M5</f>
        <v>12.500000000000002</v>
      </c>
      <c r="I10" s="639">
        <f>'III. školství'!N5</f>
        <v>1.2</v>
      </c>
      <c r="J10" s="638">
        <f t="shared" si="5"/>
        <v>13.700000000000001</v>
      </c>
      <c r="K10" s="637">
        <f>'III. školství'!R5</f>
        <v>1.1</v>
      </c>
      <c r="L10" s="639">
        <f>'III. školství'!S5</f>
        <v>0</v>
      </c>
      <c r="M10" s="638">
        <f t="shared" si="2"/>
        <v>1.1</v>
      </c>
      <c r="N10" s="637">
        <f>'III. školství'!W5</f>
        <v>24.770000000000003</v>
      </c>
      <c r="O10" s="639">
        <f>'III. školství'!X5</f>
        <v>6.300000000000001</v>
      </c>
      <c r="P10" s="638">
        <f t="shared" si="4"/>
        <v>31.070000000000004</v>
      </c>
    </row>
    <row r="11" spans="1:16" ht="15.75">
      <c r="A11" s="249" t="s">
        <v>16</v>
      </c>
      <c r="B11" s="238">
        <f>'IV. sociální'!C7</f>
        <v>0</v>
      </c>
      <c r="C11" s="239">
        <f>'IV. sociální'!D7</f>
        <v>0.5</v>
      </c>
      <c r="D11" s="240">
        <f t="shared" si="0"/>
        <v>0.5</v>
      </c>
      <c r="E11" s="238">
        <f>'IV. sociální'!H7</f>
        <v>0</v>
      </c>
      <c r="F11" s="239">
        <f>'IV. sociální'!I7</f>
        <v>0</v>
      </c>
      <c r="G11" s="240">
        <f t="shared" si="1"/>
        <v>0</v>
      </c>
      <c r="H11" s="238">
        <f>'IV. sociální'!M7</f>
        <v>0.4</v>
      </c>
      <c r="I11" s="239">
        <f>'IV. sociální'!N7</f>
        <v>0.4</v>
      </c>
      <c r="J11" s="240">
        <f t="shared" si="5"/>
        <v>0.8</v>
      </c>
      <c r="K11" s="238">
        <f>'IV. sociální'!R7</f>
        <v>1.5</v>
      </c>
      <c r="L11" s="239">
        <f>'IV. sociální'!S7</f>
        <v>0</v>
      </c>
      <c r="M11" s="240">
        <f t="shared" si="2"/>
        <v>1.5</v>
      </c>
      <c r="N11" s="238">
        <f>'IV. sociální'!W7</f>
        <v>1.9</v>
      </c>
      <c r="O11" s="239">
        <f>'IV. sociální'!X7</f>
        <v>0.9</v>
      </c>
      <c r="P11" s="240">
        <f t="shared" si="4"/>
        <v>2.8</v>
      </c>
    </row>
    <row r="12" spans="1:16" ht="15.75">
      <c r="A12" s="249" t="s">
        <v>18</v>
      </c>
      <c r="B12" s="238">
        <f>'V. životní prostředí'!C5</f>
        <v>0.4</v>
      </c>
      <c r="C12" s="239">
        <f>'V. životní prostředí'!D5</f>
        <v>1</v>
      </c>
      <c r="D12" s="240">
        <f t="shared" si="0"/>
        <v>1.4</v>
      </c>
      <c r="E12" s="637">
        <f>'V. životní prostředí'!H5</f>
        <v>5.449999999999999</v>
      </c>
      <c r="F12" s="239">
        <f>'V. životní prostředí'!I5</f>
        <v>0</v>
      </c>
      <c r="G12" s="638">
        <f t="shared" si="1"/>
        <v>5.449999999999999</v>
      </c>
      <c r="H12" s="637">
        <f>'V. životní prostředí'!M5</f>
        <v>6.4</v>
      </c>
      <c r="I12" s="639">
        <f>'V. životní prostředí'!N5</f>
        <v>0.2</v>
      </c>
      <c r="J12" s="638">
        <f t="shared" si="5"/>
        <v>6.6000000000000005</v>
      </c>
      <c r="K12" s="637">
        <f>'V. životní prostředí'!R5</f>
        <v>8.4</v>
      </c>
      <c r="L12" s="639">
        <f>'V. životní prostředí'!S5</f>
        <v>0.3</v>
      </c>
      <c r="M12" s="638">
        <f t="shared" si="2"/>
        <v>8.700000000000001</v>
      </c>
      <c r="N12" s="637">
        <f>'V. životní prostředí'!W5</f>
        <v>20.65</v>
      </c>
      <c r="O12" s="639">
        <f>'V. životní prostředí'!X5</f>
        <v>1.5</v>
      </c>
      <c r="P12" s="638">
        <f t="shared" si="4"/>
        <v>22.15</v>
      </c>
    </row>
    <row r="13" spans="1:16" ht="15.75">
      <c r="A13" s="249" t="s">
        <v>21</v>
      </c>
      <c r="B13" s="238">
        <f>'VI. sport a VČ'!C5</f>
        <v>0.6</v>
      </c>
      <c r="C13" s="239">
        <f>'VI. sport a VČ'!D5</f>
        <v>0</v>
      </c>
      <c r="D13" s="240">
        <f t="shared" si="0"/>
        <v>0.6</v>
      </c>
      <c r="E13" s="238">
        <f>'VI. sport a VČ'!H5</f>
        <v>1.1</v>
      </c>
      <c r="F13" s="239">
        <f>'VI. sport a VČ'!I5</f>
        <v>0.7</v>
      </c>
      <c r="G13" s="638">
        <f t="shared" si="1"/>
        <v>1.8</v>
      </c>
      <c r="H13" s="637">
        <f>'VI. sport a VČ'!M5</f>
        <v>2.3000000000000003</v>
      </c>
      <c r="I13" s="639">
        <f>'VI. sport a VČ'!N5</f>
        <v>0</v>
      </c>
      <c r="J13" s="638">
        <f t="shared" si="5"/>
        <v>2.3000000000000003</v>
      </c>
      <c r="K13" s="637">
        <f>'VI. sport a VČ'!R5</f>
        <v>14.5</v>
      </c>
      <c r="L13" s="639">
        <f>'VI. sport a VČ'!S5</f>
        <v>0</v>
      </c>
      <c r="M13" s="638">
        <f t="shared" si="2"/>
        <v>14.5</v>
      </c>
      <c r="N13" s="637">
        <f>'VI. sport a VČ'!W5</f>
        <v>18.500000000000004</v>
      </c>
      <c r="O13" s="639">
        <f>'VI. sport a VČ'!X5</f>
        <v>0.7</v>
      </c>
      <c r="P13" s="638">
        <f t="shared" si="4"/>
        <v>19.200000000000003</v>
      </c>
    </row>
    <row r="14" spans="1:16" ht="16.5" thickBot="1">
      <c r="A14" s="250" t="s">
        <v>127</v>
      </c>
      <c r="B14" s="241">
        <f>'VII. Ostatní'!C5</f>
        <v>0.2</v>
      </c>
      <c r="C14" s="242">
        <f>'VII. Ostatní'!D5</f>
        <v>0.7</v>
      </c>
      <c r="D14" s="243">
        <f>SUM(B14:C14)</f>
        <v>0.8999999999999999</v>
      </c>
      <c r="E14" s="241">
        <f>'VII. Ostatní'!H5</f>
        <v>4.2</v>
      </c>
      <c r="F14" s="242">
        <f>'VII. Ostatní'!I5</f>
        <v>0.6</v>
      </c>
      <c r="G14" s="243">
        <f>SUM(E14:F14)</f>
        <v>4.8</v>
      </c>
      <c r="H14" s="241">
        <f>'VII. Ostatní'!M5</f>
        <v>1.5</v>
      </c>
      <c r="I14" s="242">
        <f>'VII. Ostatní'!N5</f>
        <v>0.6</v>
      </c>
      <c r="J14" s="243">
        <f t="shared" si="5"/>
        <v>2.1</v>
      </c>
      <c r="K14" s="241">
        <f>'VII. Ostatní'!R5</f>
        <v>0.6</v>
      </c>
      <c r="L14" s="242">
        <f>'VII. Ostatní'!S5</f>
        <v>0</v>
      </c>
      <c r="M14" s="243">
        <f>SUM(K14:L14)</f>
        <v>0.6</v>
      </c>
      <c r="N14" s="241">
        <f>'VII. Ostatní'!W5</f>
        <v>6.500000000000001</v>
      </c>
      <c r="O14" s="242">
        <f>'VII. Ostatní'!X5</f>
        <v>1.9</v>
      </c>
      <c r="P14" s="240">
        <f t="shared" si="4"/>
        <v>8.4</v>
      </c>
    </row>
    <row r="15" spans="1:17" s="33" customFormat="1" ht="27.75" customHeight="1" thickBot="1">
      <c r="A15" s="62" t="s">
        <v>3</v>
      </c>
      <c r="B15" s="63">
        <f>B7+B9+B10+B11+B12+B13+B14</f>
        <v>48.7</v>
      </c>
      <c r="C15" s="228">
        <f>C7+C9+C10+C11+C12+C13+C14</f>
        <v>24.5</v>
      </c>
      <c r="D15" s="64">
        <f>D7+D9+D10+D11+D12+D13+D14</f>
        <v>73.20000000000002</v>
      </c>
      <c r="E15" s="640">
        <f>E7+E9+E10+E11+E12+E13+E14</f>
        <v>77.22</v>
      </c>
      <c r="F15" s="228">
        <f aca="true" t="shared" si="6" ref="F15:P15">F7+F9+F10+F11+F12+F13+F14</f>
        <v>27.3</v>
      </c>
      <c r="G15" s="64">
        <f t="shared" si="6"/>
        <v>104.51999999999998</v>
      </c>
      <c r="H15" s="63">
        <f t="shared" si="6"/>
        <v>327.5</v>
      </c>
      <c r="I15" s="228">
        <f t="shared" si="6"/>
        <v>35.10000000000001</v>
      </c>
      <c r="J15" s="64">
        <f t="shared" si="6"/>
        <v>362.60000000000014</v>
      </c>
      <c r="K15" s="63">
        <f t="shared" si="6"/>
        <v>114.2</v>
      </c>
      <c r="L15" s="228">
        <f t="shared" si="6"/>
        <v>17.7</v>
      </c>
      <c r="M15" s="64">
        <f t="shared" si="6"/>
        <v>131.9</v>
      </c>
      <c r="N15" s="63">
        <f t="shared" si="6"/>
        <v>567.62</v>
      </c>
      <c r="O15" s="228">
        <f t="shared" si="6"/>
        <v>104.60000000000001</v>
      </c>
      <c r="P15" s="64">
        <f t="shared" si="6"/>
        <v>672.22</v>
      </c>
      <c r="Q15" s="32"/>
    </row>
    <row r="16" spans="1:16" ht="8.25" customHeight="1" thickBot="1">
      <c r="A16" s="244"/>
      <c r="B16" s="244"/>
      <c r="C16" s="244"/>
      <c r="D16" s="244"/>
      <c r="E16" s="244"/>
      <c r="F16" s="244"/>
      <c r="G16" s="244"/>
      <c r="H16" s="244"/>
      <c r="I16" s="244"/>
      <c r="J16" s="244"/>
      <c r="K16" s="244"/>
      <c r="L16" s="244"/>
      <c r="M16" s="244"/>
      <c r="N16" s="244"/>
      <c r="O16" s="244"/>
      <c r="P16" s="244"/>
    </row>
    <row r="17" spans="1:16" ht="13.5" thickBot="1">
      <c r="A17" s="245" t="s">
        <v>232</v>
      </c>
      <c r="B17" s="244"/>
      <c r="C17" s="244"/>
      <c r="D17" s="244"/>
      <c r="E17" s="244"/>
      <c r="F17" s="244"/>
      <c r="G17" s="244"/>
      <c r="H17" s="244"/>
      <c r="I17" s="244"/>
      <c r="J17" s="244"/>
      <c r="K17" s="244"/>
      <c r="L17" s="244"/>
      <c r="M17" s="244"/>
      <c r="N17" s="244"/>
      <c r="O17" s="244"/>
      <c r="P17" s="244"/>
    </row>
    <row r="18" spans="1:16" s="13" customFormat="1" ht="12.75">
      <c r="A18" s="1830" t="s">
        <v>462</v>
      </c>
      <c r="B18" s="2201" t="s">
        <v>42</v>
      </c>
      <c r="C18" s="2199"/>
      <c r="D18" s="2200"/>
      <c r="E18" s="2198" t="s">
        <v>43</v>
      </c>
      <c r="F18" s="2199"/>
      <c r="G18" s="2200"/>
      <c r="H18" s="2198" t="s">
        <v>44</v>
      </c>
      <c r="I18" s="2199"/>
      <c r="J18" s="2200"/>
      <c r="K18" s="2211" t="s">
        <v>131</v>
      </c>
      <c r="L18" s="2212"/>
      <c r="M18" s="2212"/>
      <c r="N18" s="2212"/>
      <c r="O18" s="2212"/>
      <c r="P18" s="2213"/>
    </row>
    <row r="19" spans="1:16" s="13" customFormat="1" ht="13.5" thickBot="1">
      <c r="A19" s="1831"/>
      <c r="B19" s="246" t="s">
        <v>1</v>
      </c>
      <c r="C19" s="230" t="s">
        <v>213</v>
      </c>
      <c r="D19" s="231" t="s">
        <v>2</v>
      </c>
      <c r="E19" s="229" t="s">
        <v>1</v>
      </c>
      <c r="F19" s="230" t="s">
        <v>213</v>
      </c>
      <c r="G19" s="231" t="s">
        <v>2</v>
      </c>
      <c r="H19" s="229" t="s">
        <v>1</v>
      </c>
      <c r="I19" s="230" t="s">
        <v>213</v>
      </c>
      <c r="J19" s="231" t="s">
        <v>2</v>
      </c>
      <c r="K19" s="2202" t="s">
        <v>513</v>
      </c>
      <c r="L19" s="2203"/>
      <c r="M19" s="2204"/>
      <c r="N19" s="232" t="s">
        <v>1</v>
      </c>
      <c r="O19" s="233" t="s">
        <v>213</v>
      </c>
      <c r="P19" s="234" t="s">
        <v>2</v>
      </c>
    </row>
    <row r="20" spans="1:17" s="13" customFormat="1" ht="15.75">
      <c r="A20" s="1531" t="s">
        <v>283</v>
      </c>
      <c r="B20" s="1532">
        <f>'I. zásobník infrastruktura'!C85</f>
        <v>32.2</v>
      </c>
      <c r="C20" s="1533">
        <f>'I. zásobník infrastruktura'!D85</f>
        <v>13.299999999999999</v>
      </c>
      <c r="D20" s="1534">
        <f>SUM(B20:C20)</f>
        <v>45.5</v>
      </c>
      <c r="E20" s="1535">
        <f>'I. zásobník infrastruktura'!H85</f>
        <v>28.299999999999997</v>
      </c>
      <c r="F20" s="1533">
        <f>'I. zásobník infrastruktura'!I85</f>
        <v>14</v>
      </c>
      <c r="G20" s="1534">
        <f aca="true" t="shared" si="7" ref="G20:G28">SUM(E20:F20)</f>
        <v>42.3</v>
      </c>
      <c r="H20" s="1535">
        <f>'I. zásobník infrastruktura'!M85</f>
        <v>31.799999999999997</v>
      </c>
      <c r="I20" s="1533">
        <f>'I. zásobník infrastruktura'!N85</f>
        <v>0</v>
      </c>
      <c r="J20" s="1534">
        <f aca="true" t="shared" si="8" ref="J20:J28">SUM(H20:I20)</f>
        <v>31.799999999999997</v>
      </c>
      <c r="K20" s="2205">
        <f>'I. zásobník infrastruktura'!E86+'I. zásobník infrastruktura'!J86</f>
        <v>25.200000000000003</v>
      </c>
      <c r="L20" s="2206"/>
      <c r="M20" s="2207"/>
      <c r="N20" s="1535">
        <f>B20+E20+H20</f>
        <v>92.3</v>
      </c>
      <c r="O20" s="1533">
        <f>C20+F20+I20</f>
        <v>27.299999999999997</v>
      </c>
      <c r="P20" s="1534">
        <f>SUM(N20:O20)</f>
        <v>119.6</v>
      </c>
      <c r="Q20" s="20"/>
    </row>
    <row r="21" spans="1:16" s="13" customFormat="1" ht="27" customHeight="1">
      <c r="A21" s="1536" t="s">
        <v>377</v>
      </c>
      <c r="B21" s="1535">
        <f>'I. zásobník infrastruktura'!C88</f>
        <v>52.800000000000004</v>
      </c>
      <c r="C21" s="1533">
        <f>'I. zásobník infrastruktura'!D88</f>
        <v>16.799999999999997</v>
      </c>
      <c r="D21" s="1534">
        <f>SUM(B21:C21)</f>
        <v>69.6</v>
      </c>
      <c r="E21" s="1535">
        <f>'I. zásobník infrastruktura'!H88</f>
        <v>38.9</v>
      </c>
      <c r="F21" s="1533">
        <f>'I. zásobník infrastruktura'!I88</f>
        <v>14</v>
      </c>
      <c r="G21" s="1534">
        <f>SUM(E21:F21)</f>
        <v>52.9</v>
      </c>
      <c r="H21" s="1535">
        <f>'I. zásobník infrastruktura'!M88</f>
        <v>31.799999999999997</v>
      </c>
      <c r="I21" s="1533">
        <f>'I. zásobník infrastruktura'!N85</f>
        <v>0</v>
      </c>
      <c r="J21" s="1534">
        <f>SUM(H21:I21)</f>
        <v>31.799999999999997</v>
      </c>
      <c r="K21" s="2195"/>
      <c r="L21" s="2196"/>
      <c r="M21" s="2197"/>
      <c r="N21" s="1535">
        <f>B21+E21+H21</f>
        <v>123.5</v>
      </c>
      <c r="O21" s="1533">
        <f>C21+F21+I21</f>
        <v>30.799999999999997</v>
      </c>
      <c r="P21" s="1534">
        <f>SUM(N21:O21)</f>
        <v>154.3</v>
      </c>
    </row>
    <row r="22" spans="1:16" ht="15.75">
      <c r="A22" s="1537" t="s">
        <v>358</v>
      </c>
      <c r="B22" s="1538">
        <f>'II. kultura'!C45</f>
        <v>1</v>
      </c>
      <c r="C22" s="1539">
        <f>'II. kultura'!D45</f>
        <v>0.5</v>
      </c>
      <c r="D22" s="714">
        <f aca="true" t="shared" si="9" ref="D22:D28">SUM(B22:C22)</f>
        <v>1.5</v>
      </c>
      <c r="E22" s="1540">
        <f>'II. kultura'!H45</f>
        <v>1.1</v>
      </c>
      <c r="F22" s="1539">
        <f>'II. kultura'!I45</f>
        <v>0</v>
      </c>
      <c r="G22" s="714">
        <f t="shared" si="7"/>
        <v>1.1</v>
      </c>
      <c r="H22" s="1540">
        <f>'II. kultura'!M45</f>
        <v>0</v>
      </c>
      <c r="I22" s="1539">
        <f>'II. kultura'!N45</f>
        <v>0</v>
      </c>
      <c r="J22" s="714">
        <f t="shared" si="8"/>
        <v>0</v>
      </c>
      <c r="K22" s="2195"/>
      <c r="L22" s="2196"/>
      <c r="M22" s="2197"/>
      <c r="N22" s="1540">
        <f aca="true" t="shared" si="10" ref="N22:O24">B22+E22+H22</f>
        <v>2.1</v>
      </c>
      <c r="O22" s="1539">
        <f t="shared" si="10"/>
        <v>0.5</v>
      </c>
      <c r="P22" s="714">
        <f aca="true" t="shared" si="11" ref="P22:P28">SUM(N22:O22)</f>
        <v>2.6</v>
      </c>
    </row>
    <row r="23" spans="1:16" ht="15.75">
      <c r="A23" s="1537" t="s">
        <v>22</v>
      </c>
      <c r="B23" s="1538">
        <f>'III. zásobník školství'!C7</f>
        <v>24</v>
      </c>
      <c r="C23" s="1539">
        <f>'III. zásobník školství'!D7</f>
        <v>13.5</v>
      </c>
      <c r="D23" s="714">
        <f t="shared" si="9"/>
        <v>37.5</v>
      </c>
      <c r="E23" s="1540">
        <f>'III. zásobník školství'!H7</f>
        <v>10.600000000000001</v>
      </c>
      <c r="F23" s="1539">
        <f>'III. zásobník školství'!I7</f>
        <v>5.800000000000001</v>
      </c>
      <c r="G23" s="714">
        <f t="shared" si="7"/>
        <v>16.400000000000002</v>
      </c>
      <c r="H23" s="1540">
        <f>'III. zásobník školství'!M7</f>
        <v>16.3</v>
      </c>
      <c r="I23" s="1539">
        <f>'III. zásobník školství'!N7</f>
        <v>5.4</v>
      </c>
      <c r="J23" s="714">
        <f t="shared" si="8"/>
        <v>21.700000000000003</v>
      </c>
      <c r="K23" s="2195">
        <f>'III. zásobník školství'!E67</f>
        <v>3</v>
      </c>
      <c r="L23" s="2196"/>
      <c r="M23" s="2197"/>
      <c r="N23" s="1540">
        <f t="shared" si="10"/>
        <v>50.900000000000006</v>
      </c>
      <c r="O23" s="1539">
        <f t="shared" si="10"/>
        <v>24.700000000000003</v>
      </c>
      <c r="P23" s="714">
        <f t="shared" si="11"/>
        <v>75.60000000000001</v>
      </c>
    </row>
    <row r="24" spans="1:16" ht="15.75">
      <c r="A24" s="1537" t="s">
        <v>16</v>
      </c>
      <c r="B24" s="1538">
        <f>'IV. sociální'!C21</f>
        <v>8</v>
      </c>
      <c r="C24" s="1539">
        <f>'IV. sociální'!D21</f>
        <v>0.1</v>
      </c>
      <c r="D24" s="714">
        <f t="shared" si="9"/>
        <v>8.1</v>
      </c>
      <c r="E24" s="1540">
        <f>'IV. sociální'!H21</f>
        <v>6.6</v>
      </c>
      <c r="F24" s="1539">
        <f>'IV. sociální'!I21</f>
        <v>3.8</v>
      </c>
      <c r="G24" s="714">
        <f t="shared" si="7"/>
        <v>10.399999999999999</v>
      </c>
      <c r="H24" s="1540">
        <f>'IV. sociální'!M21</f>
        <v>0.8</v>
      </c>
      <c r="I24" s="1539">
        <f>'IV. sociální'!N21</f>
        <v>0</v>
      </c>
      <c r="J24" s="714">
        <f t="shared" si="8"/>
        <v>0.8</v>
      </c>
      <c r="K24" s="2195">
        <f>'IV. sociální'!E40</f>
        <v>0.1</v>
      </c>
      <c r="L24" s="2196"/>
      <c r="M24" s="2197"/>
      <c r="N24" s="1540">
        <f t="shared" si="10"/>
        <v>15.4</v>
      </c>
      <c r="O24" s="1539">
        <f t="shared" si="10"/>
        <v>3.9</v>
      </c>
      <c r="P24" s="714">
        <f t="shared" si="11"/>
        <v>19.3</v>
      </c>
    </row>
    <row r="25" spans="1:16" ht="15.75">
      <c r="A25" s="1537" t="s">
        <v>284</v>
      </c>
      <c r="B25" s="1538">
        <f>'V. životní prostředí'!C58</f>
        <v>12.8</v>
      </c>
      <c r="C25" s="1539">
        <f>'V. životní prostředí'!D58</f>
        <v>0</v>
      </c>
      <c r="D25" s="714">
        <f t="shared" si="9"/>
        <v>12.8</v>
      </c>
      <c r="E25" s="1540">
        <f>'V. životní prostředí'!H58</f>
        <v>0</v>
      </c>
      <c r="F25" s="1539">
        <f>'V. životní prostředí'!I58</f>
        <v>0</v>
      </c>
      <c r="G25" s="714">
        <f t="shared" si="7"/>
        <v>0</v>
      </c>
      <c r="H25" s="1540">
        <f>'V. životní prostředí'!M58</f>
        <v>1</v>
      </c>
      <c r="I25" s="1539">
        <f>'V. životní prostředí'!N58</f>
        <v>0</v>
      </c>
      <c r="J25" s="714">
        <f t="shared" si="8"/>
        <v>1</v>
      </c>
      <c r="K25" s="2195"/>
      <c r="L25" s="2196"/>
      <c r="M25" s="2197"/>
      <c r="N25" s="1540">
        <f>B25+E25+H25</f>
        <v>13.8</v>
      </c>
      <c r="O25" s="1539">
        <f>C25+F25+I25</f>
        <v>0</v>
      </c>
      <c r="P25" s="714">
        <f t="shared" si="11"/>
        <v>13.8</v>
      </c>
    </row>
    <row r="26" spans="1:16" ht="29.25" customHeight="1">
      <c r="A26" s="1541" t="s">
        <v>379</v>
      </c>
      <c r="B26" s="1538">
        <f>'V. životní prostředí'!C60</f>
        <v>14.3</v>
      </c>
      <c r="C26" s="1539">
        <f>'V. životní prostředí'!D60</f>
        <v>0</v>
      </c>
      <c r="D26" s="714">
        <f>SUM(B26:C26)</f>
        <v>14.3</v>
      </c>
      <c r="E26" s="1540">
        <f>'V. životní prostředí'!H60</f>
        <v>0</v>
      </c>
      <c r="F26" s="1539">
        <f>'V. životní prostředí'!I60</f>
        <v>0</v>
      </c>
      <c r="G26" s="714">
        <f>SUM(E26:F26)</f>
        <v>0</v>
      </c>
      <c r="H26" s="1540">
        <f>'V. životní prostředí'!M60</f>
        <v>1</v>
      </c>
      <c r="I26" s="1539">
        <f>'V. životní prostředí'!N60</f>
        <v>0</v>
      </c>
      <c r="J26" s="714">
        <f>SUM(H26:I26)</f>
        <v>1</v>
      </c>
      <c r="K26" s="2195"/>
      <c r="L26" s="2196"/>
      <c r="M26" s="2197"/>
      <c r="N26" s="1540">
        <f>B26+E26+H26</f>
        <v>15.3</v>
      </c>
      <c r="O26" s="1539">
        <f>C26+F26</f>
        <v>0</v>
      </c>
      <c r="P26" s="714">
        <f>SUM(N26:O26)</f>
        <v>15.3</v>
      </c>
    </row>
    <row r="27" spans="1:16" ht="15.75">
      <c r="A27" s="1537" t="s">
        <v>21</v>
      </c>
      <c r="B27" s="1538">
        <f>'VI. sport a VČ'!C28</f>
        <v>5.5</v>
      </c>
      <c r="C27" s="1539">
        <f>'VI. sport a VČ'!D28</f>
        <v>1.7000000000000002</v>
      </c>
      <c r="D27" s="714">
        <f t="shared" si="9"/>
        <v>7.2</v>
      </c>
      <c r="E27" s="1540">
        <f>'VI. sport a VČ'!H28</f>
        <v>15.4</v>
      </c>
      <c r="F27" s="1539">
        <f>'VI. sport a VČ'!I28</f>
        <v>0</v>
      </c>
      <c r="G27" s="714">
        <f t="shared" si="7"/>
        <v>15.4</v>
      </c>
      <c r="H27" s="1540">
        <f>'VI. sport a VČ'!M28</f>
        <v>5</v>
      </c>
      <c r="I27" s="1539">
        <f>'VI. sport a VČ'!N28</f>
        <v>1</v>
      </c>
      <c r="J27" s="714">
        <f t="shared" si="8"/>
        <v>6</v>
      </c>
      <c r="K27" s="2195">
        <f>'VI. sport a VČ'!E49</f>
        <v>7.2</v>
      </c>
      <c r="L27" s="2196"/>
      <c r="M27" s="2197"/>
      <c r="N27" s="1540">
        <f>B27+E27+H27</f>
        <v>25.9</v>
      </c>
      <c r="O27" s="1539">
        <f>C27+F27+I27</f>
        <v>2.7</v>
      </c>
      <c r="P27" s="714">
        <f t="shared" si="11"/>
        <v>28.599999999999998</v>
      </c>
    </row>
    <row r="28" spans="1:16" ht="16.5" thickBot="1">
      <c r="A28" s="1542" t="s">
        <v>127</v>
      </c>
      <c r="B28" s="1543">
        <f>'VII. Ostatní'!C16</f>
        <v>0</v>
      </c>
      <c r="C28" s="1544">
        <f>'VII. Ostatní'!D16</f>
        <v>0.4</v>
      </c>
      <c r="D28" s="714">
        <f t="shared" si="9"/>
        <v>0.4</v>
      </c>
      <c r="E28" s="1545">
        <f>'VII. Ostatní'!H16</f>
        <v>0</v>
      </c>
      <c r="F28" s="1544">
        <f>'VII. Ostatní'!I16</f>
        <v>0</v>
      </c>
      <c r="G28" s="714">
        <f t="shared" si="7"/>
        <v>0</v>
      </c>
      <c r="H28" s="1545">
        <f>'VII. Ostatní'!M16</f>
        <v>22.5</v>
      </c>
      <c r="I28" s="1544">
        <f>'VII. Ostatní'!N16</f>
        <v>0</v>
      </c>
      <c r="J28" s="714">
        <f t="shared" si="8"/>
        <v>22.5</v>
      </c>
      <c r="K28" s="2202"/>
      <c r="L28" s="2203"/>
      <c r="M28" s="2204"/>
      <c r="N28" s="1545">
        <f>B28+E28+H28</f>
        <v>22.5</v>
      </c>
      <c r="O28" s="1544">
        <f>C28+F28+I28</f>
        <v>0.4</v>
      </c>
      <c r="P28" s="714">
        <f t="shared" si="11"/>
        <v>22.9</v>
      </c>
    </row>
    <row r="29" spans="1:16" s="33" customFormat="1" ht="27.75" customHeight="1" thickBot="1">
      <c r="A29" s="1546" t="s">
        <v>3</v>
      </c>
      <c r="B29" s="1547">
        <f>B21+B22+B23+B24+B26+B28+B27</f>
        <v>105.60000000000001</v>
      </c>
      <c r="C29" s="1548">
        <f>C21+C22+C23+C24+C26+C28+C27</f>
        <v>33</v>
      </c>
      <c r="D29" s="715">
        <f>C29+B29</f>
        <v>138.60000000000002</v>
      </c>
      <c r="E29" s="1549">
        <f>E21+E22+E23+E24+E26+E28+E27</f>
        <v>72.60000000000001</v>
      </c>
      <c r="F29" s="1548">
        <f>F21+F22+F23+F24+F26+F28+F27</f>
        <v>23.6</v>
      </c>
      <c r="G29" s="715">
        <f>F29+E29</f>
        <v>96.20000000000002</v>
      </c>
      <c r="H29" s="1549">
        <f>H21+H22+H23+H24+H26+H28+H27</f>
        <v>77.39999999999999</v>
      </c>
      <c r="I29" s="1548">
        <f>I21+I22+I23+I24+I26+I28+I27</f>
        <v>6.4</v>
      </c>
      <c r="J29" s="715">
        <f>I29+H29</f>
        <v>83.8</v>
      </c>
      <c r="K29" s="2192">
        <f>SUM(K20:M28)</f>
        <v>35.50000000000001</v>
      </c>
      <c r="L29" s="2193"/>
      <c r="M29" s="2194"/>
      <c r="N29" s="1549">
        <f>B29+E29+H29</f>
        <v>255.60000000000002</v>
      </c>
      <c r="O29" s="1548">
        <f>C29+F29+I29</f>
        <v>63</v>
      </c>
      <c r="P29" s="715">
        <f>SUM(N29:O29)</f>
        <v>318.6</v>
      </c>
    </row>
    <row r="30" spans="1:16" ht="12" customHeight="1">
      <c r="A30" s="247"/>
      <c r="B30" s="244"/>
      <c r="C30" s="244"/>
      <c r="D30" s="244"/>
      <c r="E30" s="244"/>
      <c r="F30" s="244"/>
      <c r="G30" s="244"/>
      <c r="H30" s="247"/>
      <c r="I30" s="247"/>
      <c r="J30" s="247"/>
      <c r="K30" s="247"/>
      <c r="L30" s="247"/>
      <c r="M30" s="247"/>
      <c r="N30" s="247"/>
      <c r="O30" s="247"/>
      <c r="P30" s="247"/>
    </row>
  </sheetData>
  <sheetProtection/>
  <mergeCells count="24">
    <mergeCell ref="K19:M19"/>
    <mergeCell ref="K22:M22"/>
    <mergeCell ref="K18:P18"/>
    <mergeCell ref="K21:M21"/>
    <mergeCell ref="Y2:Z2"/>
    <mergeCell ref="O2:P2"/>
    <mergeCell ref="K26:M26"/>
    <mergeCell ref="K28:M28"/>
    <mergeCell ref="K20:M20"/>
    <mergeCell ref="K25:M25"/>
    <mergeCell ref="K4:M4"/>
    <mergeCell ref="N4:P4"/>
    <mergeCell ref="K23:M23"/>
    <mergeCell ref="K24:M24"/>
    <mergeCell ref="K29:M29"/>
    <mergeCell ref="K27:M27"/>
    <mergeCell ref="A4:A5"/>
    <mergeCell ref="B4:D4"/>
    <mergeCell ref="E4:G4"/>
    <mergeCell ref="H4:J4"/>
    <mergeCell ref="E18:G18"/>
    <mergeCell ref="H18:J18"/>
    <mergeCell ref="A18:A19"/>
    <mergeCell ref="B18:D18"/>
  </mergeCells>
  <printOptions horizontalCentered="1" verticalCentered="1"/>
  <pageMargins left="0" right="0" top="0.7874015748031497" bottom="0.7874015748031497" header="0.5118110236220472" footer="0.5118110236220472"/>
  <pageSetup fitToHeight="10" horizontalDpi="600" verticalDpi="600" orientation="landscape" paperSize="9" scale="83" r:id="rId1"/>
  <headerFooter alignWithMargins="0">
    <oddHeader>&amp;L&amp;"Arial CE,Tučné"Město Český KRUMLOV&amp;C&amp;"Arial CE,Tučné"VÝDAJOVÉ PRIORITY A ZÁSOBNÍK AKČNÍHO PLÁNU &amp;"Arial CE,Obyčejné"
&amp;R&amp;"Arial CE,Tučné"VÝDAJOVÉ PRIORITY -Volební období 2011 - 2014
ZÁSOBNÍK AKČNÍHO PLÁNU
Období 2014 - 2015</oddHeader>
  </headerFooter>
</worksheet>
</file>

<file path=xl/worksheets/sheet11.xml><?xml version="1.0" encoding="utf-8"?>
<worksheet xmlns="http://schemas.openxmlformats.org/spreadsheetml/2006/main" xmlns:r="http://schemas.openxmlformats.org/officeDocument/2006/relationships">
  <dimension ref="A1:Q29"/>
  <sheetViews>
    <sheetView workbookViewId="0" topLeftCell="A1">
      <selection activeCell="G8" sqref="G8:N8"/>
    </sheetView>
  </sheetViews>
  <sheetFormatPr defaultColWidth="9.00390625" defaultRowHeight="12.75" outlineLevelCol="1"/>
  <cols>
    <col min="1" max="1" width="3.00390625" style="190" customWidth="1"/>
    <col min="2" max="2" width="40.625" style="0" customWidth="1"/>
    <col min="3" max="3" width="3.75390625" style="7" customWidth="1"/>
    <col min="4" max="4" width="3.375" style="7" customWidth="1"/>
    <col min="5" max="5" width="3.25390625" style="39" customWidth="1"/>
    <col min="6" max="6" width="4.625" style="7" customWidth="1"/>
    <col min="7" max="7" width="3.75390625" style="0" customWidth="1" outlineLevel="1"/>
    <col min="8" max="8" width="4.00390625" style="0" customWidth="1" outlineLevel="1"/>
    <col min="9" max="9" width="4.25390625" style="0" customWidth="1" outlineLevel="1"/>
    <col min="10" max="10" width="0.37109375" style="7" hidden="1" customWidth="1" outlineLevel="1"/>
    <col min="11" max="11" width="5.875" style="7" customWidth="1" outlineLevel="1"/>
    <col min="12" max="12" width="5.625" style="15" customWidth="1"/>
    <col min="13" max="13" width="5.375" style="15" customWidth="1"/>
    <col min="14" max="14" width="58.375" style="15" customWidth="1"/>
    <col min="15" max="15" width="0.12890625" style="7" hidden="1" customWidth="1"/>
    <col min="16" max="16" width="0.74609375" style="3" customWidth="1"/>
    <col min="17" max="17" width="2.125" style="3" customWidth="1"/>
    <col min="18" max="16384" width="9.125" style="3" customWidth="1"/>
  </cols>
  <sheetData>
    <row r="1" spans="1:17" ht="27" customHeight="1">
      <c r="A1" s="2231" t="s">
        <v>535</v>
      </c>
      <c r="B1" s="2231"/>
      <c r="C1" s="2238" t="s">
        <v>517</v>
      </c>
      <c r="D1" s="2239"/>
      <c r="E1" s="2239"/>
      <c r="F1" s="2239"/>
      <c r="G1" s="2239"/>
      <c r="H1" s="2239"/>
      <c r="I1" s="2239"/>
      <c r="J1" s="2239"/>
      <c r="K1" s="2239"/>
      <c r="L1" s="2239"/>
      <c r="M1" s="2240"/>
      <c r="N1" s="2288" t="s">
        <v>38</v>
      </c>
      <c r="O1" s="2289"/>
      <c r="P1" s="641"/>
      <c r="Q1" s="4"/>
    </row>
    <row r="2" ht="8.25" customHeight="1" thickBot="1"/>
    <row r="3" spans="1:15" s="13" customFormat="1" ht="15.75" customHeight="1">
      <c r="A3" s="2007" t="s">
        <v>518</v>
      </c>
      <c r="B3" s="2245" t="s">
        <v>519</v>
      </c>
      <c r="C3" s="2262" t="s">
        <v>520</v>
      </c>
      <c r="D3" s="2263"/>
      <c r="E3" s="2266" t="s">
        <v>521</v>
      </c>
      <c r="F3" s="2267"/>
      <c r="G3" s="305" t="s">
        <v>142</v>
      </c>
      <c r="H3" s="306"/>
      <c r="I3" s="306"/>
      <c r="J3" s="306"/>
      <c r="K3" s="306"/>
      <c r="L3" s="306"/>
      <c r="M3" s="306"/>
      <c r="N3" s="307"/>
      <c r="O3" s="299"/>
    </row>
    <row r="4" spans="1:15" s="50" customFormat="1" ht="15" customHeight="1" thickBot="1">
      <c r="A4" s="2244"/>
      <c r="B4" s="2246"/>
      <c r="C4" s="2264"/>
      <c r="D4" s="2265"/>
      <c r="E4" s="2268"/>
      <c r="F4" s="2269"/>
      <c r="G4" s="2241"/>
      <c r="H4" s="2242"/>
      <c r="I4" s="2242"/>
      <c r="J4" s="2242"/>
      <c r="K4" s="2242"/>
      <c r="L4" s="2242"/>
      <c r="M4" s="2242"/>
      <c r="N4" s="2243"/>
      <c r="O4" s="1716"/>
    </row>
    <row r="5" spans="1:17" s="202" customFormat="1" ht="27" customHeight="1">
      <c r="A5" s="1728">
        <v>1</v>
      </c>
      <c r="B5" s="1718" t="s">
        <v>522</v>
      </c>
      <c r="C5" s="2236">
        <v>0.3</v>
      </c>
      <c r="D5" s="2237"/>
      <c r="E5" s="2290">
        <v>5.5</v>
      </c>
      <c r="F5" s="2291"/>
      <c r="G5" s="2292" t="s">
        <v>536</v>
      </c>
      <c r="H5" s="2293"/>
      <c r="I5" s="2293"/>
      <c r="J5" s="2293"/>
      <c r="K5" s="2293"/>
      <c r="L5" s="2293"/>
      <c r="M5" s="2293"/>
      <c r="N5" s="2294"/>
      <c r="O5" s="1717"/>
      <c r="P5" s="315"/>
      <c r="Q5" s="630"/>
    </row>
    <row r="6" spans="1:17" s="202" customFormat="1" ht="18.75" customHeight="1">
      <c r="A6" s="1729">
        <v>2</v>
      </c>
      <c r="B6" s="1719" t="s">
        <v>523</v>
      </c>
      <c r="C6" s="2081">
        <v>0.2</v>
      </c>
      <c r="D6" s="2221"/>
      <c r="E6" s="2222" t="s">
        <v>524</v>
      </c>
      <c r="F6" s="2223"/>
      <c r="G6" s="2252" t="s">
        <v>525</v>
      </c>
      <c r="H6" s="2253"/>
      <c r="I6" s="2253"/>
      <c r="J6" s="2253"/>
      <c r="K6" s="2253"/>
      <c r="L6" s="2253"/>
      <c r="M6" s="2253"/>
      <c r="N6" s="2254"/>
      <c r="O6" s="838"/>
      <c r="P6" s="315"/>
      <c r="Q6" s="630"/>
    </row>
    <row r="7" spans="1:17" ht="49.5" customHeight="1">
      <c r="A7" s="1730">
        <v>3</v>
      </c>
      <c r="B7" s="1720" t="s">
        <v>526</v>
      </c>
      <c r="C7" s="2234">
        <v>0.3</v>
      </c>
      <c r="D7" s="2235"/>
      <c r="E7" s="2274">
        <v>3</v>
      </c>
      <c r="F7" s="2275"/>
      <c r="G7" s="2255" t="s">
        <v>539</v>
      </c>
      <c r="H7" s="2256"/>
      <c r="I7" s="2256"/>
      <c r="J7" s="2256"/>
      <c r="K7" s="2256"/>
      <c r="L7" s="2256"/>
      <c r="M7" s="2256"/>
      <c r="N7" s="2256"/>
      <c r="O7" s="2257"/>
      <c r="P7" s="314"/>
      <c r="Q7" s="4"/>
    </row>
    <row r="8" spans="1:17" ht="52.5" customHeight="1">
      <c r="A8" s="1731">
        <v>4</v>
      </c>
      <c r="B8" s="1721" t="s">
        <v>172</v>
      </c>
      <c r="C8" s="2081">
        <v>0.3</v>
      </c>
      <c r="D8" s="2221"/>
      <c r="E8" s="2222">
        <v>5.8</v>
      </c>
      <c r="F8" s="2223"/>
      <c r="G8" s="2258" t="s">
        <v>540</v>
      </c>
      <c r="H8" s="2259"/>
      <c r="I8" s="2259"/>
      <c r="J8" s="2259"/>
      <c r="K8" s="2259"/>
      <c r="L8" s="2259"/>
      <c r="M8" s="2259"/>
      <c r="N8" s="2259"/>
      <c r="O8" s="1707"/>
      <c r="P8" s="314"/>
      <c r="Q8" s="4"/>
    </row>
    <row r="9" spans="1:17" ht="52.5" customHeight="1">
      <c r="A9" s="1732">
        <v>5</v>
      </c>
      <c r="B9" s="1720" t="s">
        <v>55</v>
      </c>
      <c r="C9" s="2177">
        <v>0.6</v>
      </c>
      <c r="D9" s="2226"/>
      <c r="E9" s="2272">
        <v>13.1</v>
      </c>
      <c r="F9" s="2273"/>
      <c r="G9" s="2255" t="s">
        <v>541</v>
      </c>
      <c r="H9" s="2256"/>
      <c r="I9" s="2256"/>
      <c r="J9" s="2256"/>
      <c r="K9" s="2256"/>
      <c r="L9" s="2256"/>
      <c r="M9" s="2256"/>
      <c r="N9" s="2256"/>
      <c r="O9" s="1707"/>
      <c r="P9" s="314"/>
      <c r="Q9" s="4"/>
    </row>
    <row r="10" spans="1:17" s="202" customFormat="1" ht="14.25" customHeight="1">
      <c r="A10" s="1729">
        <v>6</v>
      </c>
      <c r="B10" s="1722" t="s">
        <v>442</v>
      </c>
      <c r="C10" s="2232">
        <v>0.1</v>
      </c>
      <c r="D10" s="2233"/>
      <c r="E10" s="2276" t="s">
        <v>524</v>
      </c>
      <c r="F10" s="2277"/>
      <c r="G10" s="2249" t="s">
        <v>537</v>
      </c>
      <c r="H10" s="2250"/>
      <c r="I10" s="2250"/>
      <c r="J10" s="2250"/>
      <c r="K10" s="2250"/>
      <c r="L10" s="2250"/>
      <c r="M10" s="2250"/>
      <c r="N10" s="2250"/>
      <c r="O10" s="2251"/>
      <c r="P10" s="315"/>
      <c r="Q10" s="630"/>
    </row>
    <row r="11" spans="1:17" s="202" customFormat="1" ht="36.75" customHeight="1">
      <c r="A11" s="1731">
        <v>7</v>
      </c>
      <c r="B11" s="1711" t="s">
        <v>527</v>
      </c>
      <c r="C11" s="2081">
        <v>0.3</v>
      </c>
      <c r="D11" s="2221"/>
      <c r="E11" s="2222">
        <v>1.5</v>
      </c>
      <c r="F11" s="2223"/>
      <c r="G11" s="2219" t="s">
        <v>542</v>
      </c>
      <c r="H11" s="2220"/>
      <c r="I11" s="2220"/>
      <c r="J11" s="2220"/>
      <c r="K11" s="2220"/>
      <c r="L11" s="2220"/>
      <c r="M11" s="2220"/>
      <c r="N11" s="2220"/>
      <c r="O11" s="1708"/>
      <c r="P11" s="315"/>
      <c r="Q11" s="630"/>
    </row>
    <row r="12" spans="1:17" s="13" customFormat="1" ht="48" customHeight="1">
      <c r="A12" s="1730">
        <v>8</v>
      </c>
      <c r="B12" s="1723" t="s">
        <v>528</v>
      </c>
      <c r="C12" s="2177">
        <v>0.4</v>
      </c>
      <c r="D12" s="2226"/>
      <c r="E12" s="2287">
        <v>4.5</v>
      </c>
      <c r="F12" s="2273"/>
      <c r="G12" s="2285" t="s">
        <v>543</v>
      </c>
      <c r="H12" s="2286"/>
      <c r="I12" s="2286"/>
      <c r="J12" s="2286"/>
      <c r="K12" s="2286"/>
      <c r="L12" s="2286"/>
      <c r="M12" s="2286"/>
      <c r="N12" s="2286"/>
      <c r="O12" s="1709"/>
      <c r="P12" s="316"/>
      <c r="Q12" s="20"/>
    </row>
    <row r="13" spans="1:17" ht="38.25" customHeight="1">
      <c r="A13" s="1729">
        <v>9</v>
      </c>
      <c r="B13" s="1711" t="s">
        <v>176</v>
      </c>
      <c r="C13" s="2081">
        <v>0.4</v>
      </c>
      <c r="D13" s="2221"/>
      <c r="E13" s="2227" t="s">
        <v>524</v>
      </c>
      <c r="F13" s="2228"/>
      <c r="G13" s="2247" t="s">
        <v>544</v>
      </c>
      <c r="H13" s="2248"/>
      <c r="I13" s="2248"/>
      <c r="J13" s="2248"/>
      <c r="K13" s="2248"/>
      <c r="L13" s="2248"/>
      <c r="M13" s="2248"/>
      <c r="N13" s="2248"/>
      <c r="O13" s="1710"/>
      <c r="P13" s="314"/>
      <c r="Q13" s="4"/>
    </row>
    <row r="14" spans="1:17" ht="12.75" customHeight="1">
      <c r="A14" s="1729">
        <v>10</v>
      </c>
      <c r="B14" s="1711" t="s">
        <v>529</v>
      </c>
      <c r="C14" s="2081">
        <v>0.1</v>
      </c>
      <c r="D14" s="2221"/>
      <c r="E14" s="2227" t="s">
        <v>524</v>
      </c>
      <c r="F14" s="2228"/>
      <c r="G14" s="2260" t="s">
        <v>530</v>
      </c>
      <c r="H14" s="2261"/>
      <c r="I14" s="2261"/>
      <c r="J14" s="2261"/>
      <c r="K14" s="2261"/>
      <c r="L14" s="2261"/>
      <c r="M14" s="2261"/>
      <c r="N14" s="2261"/>
      <c r="O14" s="1712"/>
      <c r="P14" s="314"/>
      <c r="Q14" s="4"/>
    </row>
    <row r="15" spans="1:17" ht="15" customHeight="1">
      <c r="A15" s="1729">
        <v>11</v>
      </c>
      <c r="B15" s="1711" t="s">
        <v>185</v>
      </c>
      <c r="C15" s="2081">
        <v>0.5</v>
      </c>
      <c r="D15" s="2221"/>
      <c r="E15" s="2227">
        <v>10</v>
      </c>
      <c r="F15" s="2228"/>
      <c r="G15" s="2260" t="s">
        <v>525</v>
      </c>
      <c r="H15" s="2261"/>
      <c r="I15" s="2261"/>
      <c r="J15" s="2261"/>
      <c r="K15" s="2261"/>
      <c r="L15" s="2261"/>
      <c r="M15" s="2261"/>
      <c r="N15" s="2261"/>
      <c r="O15" s="1712"/>
      <c r="P15" s="314"/>
      <c r="Q15" s="4"/>
    </row>
    <row r="16" spans="1:17" ht="15" customHeight="1">
      <c r="A16" s="1729">
        <v>12</v>
      </c>
      <c r="B16" s="1711" t="s">
        <v>182</v>
      </c>
      <c r="C16" s="2081">
        <v>0.2</v>
      </c>
      <c r="D16" s="2221"/>
      <c r="E16" s="2227">
        <v>3.1</v>
      </c>
      <c r="F16" s="2228"/>
      <c r="G16" s="2260" t="s">
        <v>525</v>
      </c>
      <c r="H16" s="2261"/>
      <c r="I16" s="2261"/>
      <c r="J16" s="2261"/>
      <c r="K16" s="2261"/>
      <c r="L16" s="2261"/>
      <c r="M16" s="2261"/>
      <c r="N16" s="2261"/>
      <c r="O16" s="1712"/>
      <c r="P16" s="314"/>
      <c r="Q16" s="4"/>
    </row>
    <row r="17" spans="1:16" ht="24.75" customHeight="1">
      <c r="A17" s="1729">
        <v>13</v>
      </c>
      <c r="B17" s="1711" t="s">
        <v>474</v>
      </c>
      <c r="C17" s="2081">
        <v>0.2</v>
      </c>
      <c r="D17" s="2221"/>
      <c r="E17" s="2227">
        <v>3</v>
      </c>
      <c r="F17" s="2228"/>
      <c r="G17" s="2260" t="s">
        <v>525</v>
      </c>
      <c r="H17" s="2261"/>
      <c r="I17" s="2261"/>
      <c r="J17" s="2261"/>
      <c r="K17" s="2261"/>
      <c r="L17" s="2261"/>
      <c r="M17" s="2261"/>
      <c r="N17" s="2261"/>
      <c r="O17" s="2298"/>
      <c r="P17" s="1697"/>
    </row>
    <row r="18" spans="1:17" ht="24" customHeight="1" thickBot="1">
      <c r="A18" s="1731">
        <v>14</v>
      </c>
      <c r="B18" s="1711" t="s">
        <v>481</v>
      </c>
      <c r="C18" s="2081">
        <v>0.05</v>
      </c>
      <c r="D18" s="2221"/>
      <c r="E18" s="2227">
        <v>0.3</v>
      </c>
      <c r="F18" s="2228"/>
      <c r="G18" s="2247" t="s">
        <v>538</v>
      </c>
      <c r="H18" s="2248"/>
      <c r="I18" s="2248"/>
      <c r="J18" s="2248"/>
      <c r="K18" s="2248"/>
      <c r="L18" s="2248"/>
      <c r="M18" s="2248"/>
      <c r="N18" s="2248"/>
      <c r="O18" s="1713"/>
      <c r="P18" s="314"/>
      <c r="Q18" s="4"/>
    </row>
    <row r="19" spans="1:16" ht="12" customHeight="1">
      <c r="A19" s="1731">
        <v>15</v>
      </c>
      <c r="B19" s="1724" t="s">
        <v>108</v>
      </c>
      <c r="C19" s="2081">
        <v>0.3</v>
      </c>
      <c r="D19" s="2221"/>
      <c r="E19" s="2270">
        <v>1.5</v>
      </c>
      <c r="F19" s="2271"/>
      <c r="G19" s="2299" t="s">
        <v>531</v>
      </c>
      <c r="H19" s="2300"/>
      <c r="I19" s="2300"/>
      <c r="J19" s="2300"/>
      <c r="K19" s="2300"/>
      <c r="L19" s="2300"/>
      <c r="M19" s="2300"/>
      <c r="N19" s="2300"/>
      <c r="O19" s="2301"/>
      <c r="P19" s="1697"/>
    </row>
    <row r="20" spans="1:16" ht="12" customHeight="1">
      <c r="A20" s="1729">
        <v>16</v>
      </c>
      <c r="B20" s="1724" t="s">
        <v>17</v>
      </c>
      <c r="C20" s="2081">
        <v>0.4</v>
      </c>
      <c r="D20" s="2221"/>
      <c r="E20" s="2227" t="s">
        <v>524</v>
      </c>
      <c r="F20" s="2228"/>
      <c r="G20" s="2295" t="s">
        <v>532</v>
      </c>
      <c r="H20" s="2296"/>
      <c r="I20" s="2296"/>
      <c r="J20" s="2296"/>
      <c r="K20" s="2296"/>
      <c r="L20" s="2296"/>
      <c r="M20" s="2296"/>
      <c r="N20" s="2297"/>
      <c r="O20" s="1714"/>
      <c r="P20" s="1697"/>
    </row>
    <row r="21" spans="1:16" ht="49.5" customHeight="1" thickBot="1">
      <c r="A21" s="1733">
        <v>17</v>
      </c>
      <c r="B21" s="1725" t="s">
        <v>533</v>
      </c>
      <c r="C21" s="2224">
        <v>0.5</v>
      </c>
      <c r="D21" s="2225"/>
      <c r="E21" s="2229">
        <v>8</v>
      </c>
      <c r="F21" s="2230"/>
      <c r="G21" s="2216" t="s">
        <v>0</v>
      </c>
      <c r="H21" s="2217"/>
      <c r="I21" s="2217"/>
      <c r="J21" s="2217"/>
      <c r="K21" s="2217"/>
      <c r="L21" s="2217"/>
      <c r="M21" s="2217"/>
      <c r="N21" s="2217"/>
      <c r="O21" s="2218"/>
      <c r="P21" s="1697"/>
    </row>
    <row r="22" spans="1:16" ht="11.25" customHeight="1" thickBot="1">
      <c r="A22" s="1727"/>
      <c r="B22" s="709"/>
      <c r="C22" s="707"/>
      <c r="D22" s="707"/>
      <c r="E22" s="708"/>
      <c r="F22" s="707"/>
      <c r="G22" s="709"/>
      <c r="H22" s="709"/>
      <c r="I22" s="709"/>
      <c r="J22" s="707"/>
      <c r="K22" s="707"/>
      <c r="L22" s="710"/>
      <c r="M22" s="710"/>
      <c r="N22" s="1726"/>
      <c r="O22" s="707"/>
      <c r="P22" s="4"/>
    </row>
    <row r="23" spans="1:15" ht="21" thickBot="1">
      <c r="A23" s="2214" t="s">
        <v>534</v>
      </c>
      <c r="B23" s="2215"/>
      <c r="C23" s="2278">
        <f>SUM(C5:D21)</f>
        <v>5.15</v>
      </c>
      <c r="D23" s="2279"/>
      <c r="E23" s="2280">
        <f>E21+E19+E18+E17+E16+E15+E12+E11+E9+E8+E7+E5</f>
        <v>59.3</v>
      </c>
      <c r="F23" s="2281"/>
      <c r="G23" s="2282"/>
      <c r="H23" s="2283"/>
      <c r="I23" s="2283"/>
      <c r="J23" s="2283"/>
      <c r="K23" s="2283"/>
      <c r="L23" s="2283"/>
      <c r="M23" s="2283"/>
      <c r="N23" s="2284"/>
      <c r="O23" s="1715" t="e">
        <f>E23+#REF!+#REF!</f>
        <v>#REF!</v>
      </c>
    </row>
    <row r="29" ht="12.75">
      <c r="D29" s="10"/>
    </row>
  </sheetData>
  <sheetProtection/>
  <mergeCells count="63">
    <mergeCell ref="C16:D16"/>
    <mergeCell ref="E16:F16"/>
    <mergeCell ref="G16:N16"/>
    <mergeCell ref="C20:D20"/>
    <mergeCell ref="E20:F20"/>
    <mergeCell ref="G20:N20"/>
    <mergeCell ref="C17:D17"/>
    <mergeCell ref="E17:F17"/>
    <mergeCell ref="G17:O17"/>
    <mergeCell ref="G19:O19"/>
    <mergeCell ref="N1:O1"/>
    <mergeCell ref="E5:F5"/>
    <mergeCell ref="G5:N5"/>
    <mergeCell ref="E6:F6"/>
    <mergeCell ref="C23:D23"/>
    <mergeCell ref="E23:F23"/>
    <mergeCell ref="G23:N23"/>
    <mergeCell ref="G12:N12"/>
    <mergeCell ref="E12:F12"/>
    <mergeCell ref="C13:D13"/>
    <mergeCell ref="E13:F13"/>
    <mergeCell ref="C18:D18"/>
    <mergeCell ref="C14:D14"/>
    <mergeCell ref="E14:F14"/>
    <mergeCell ref="C3:D4"/>
    <mergeCell ref="E3:F4"/>
    <mergeCell ref="E19:F19"/>
    <mergeCell ref="E9:F9"/>
    <mergeCell ref="E7:F7"/>
    <mergeCell ref="E10:F10"/>
    <mergeCell ref="C8:D8"/>
    <mergeCell ref="E8:F8"/>
    <mergeCell ref="C15:D15"/>
    <mergeCell ref="E15:F15"/>
    <mergeCell ref="G13:N13"/>
    <mergeCell ref="G18:N18"/>
    <mergeCell ref="G10:O10"/>
    <mergeCell ref="G6:N6"/>
    <mergeCell ref="G9:N9"/>
    <mergeCell ref="G7:O7"/>
    <mergeCell ref="G8:N8"/>
    <mergeCell ref="G14:N14"/>
    <mergeCell ref="G15:N15"/>
    <mergeCell ref="A1:B1"/>
    <mergeCell ref="C10:D10"/>
    <mergeCell ref="C7:D7"/>
    <mergeCell ref="C6:D6"/>
    <mergeCell ref="C5:D5"/>
    <mergeCell ref="C1:M1"/>
    <mergeCell ref="G4:N4"/>
    <mergeCell ref="C9:D9"/>
    <mergeCell ref="A3:A4"/>
    <mergeCell ref="B3:B4"/>
    <mergeCell ref="A23:B23"/>
    <mergeCell ref="G21:O21"/>
    <mergeCell ref="G11:N11"/>
    <mergeCell ref="C11:D11"/>
    <mergeCell ref="E11:F11"/>
    <mergeCell ref="C21:D21"/>
    <mergeCell ref="C19:D19"/>
    <mergeCell ref="C12:D12"/>
    <mergeCell ref="E18:F18"/>
    <mergeCell ref="E21:F21"/>
  </mergeCells>
  <printOptions horizontalCentered="1" verticalCentered="1"/>
  <pageMargins left="0" right="0" top="0.3937007874015748" bottom="0.3937007874015748" header="0" footer="0"/>
  <pageSetup fitToHeight="10"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BX112"/>
  <sheetViews>
    <sheetView zoomScalePageLayoutView="0" workbookViewId="0" topLeftCell="A1">
      <pane ySplit="7" topLeftCell="BM38" activePane="bottomLeft" state="frozen"/>
      <selection pane="topLeft" activeCell="A1" sqref="A1"/>
      <selection pane="bottomLeft" activeCell="R92" sqref="R92:Z92"/>
    </sheetView>
  </sheetViews>
  <sheetFormatPr defaultColWidth="9.00390625" defaultRowHeight="12.75" outlineLevelCol="1"/>
  <cols>
    <col min="1" max="1" width="6.875" style="190" customWidth="1"/>
    <col min="2" max="2" width="48.625" style="0" customWidth="1"/>
    <col min="3" max="3" width="5.25390625" style="7" customWidth="1"/>
    <col min="4" max="4" width="6.00390625" style="7" customWidth="1"/>
    <col min="5" max="5" width="5.75390625" style="7" customWidth="1"/>
    <col min="6" max="6" width="7.125" style="39" customWidth="1"/>
    <col min="7" max="7" width="5.75390625" style="7" customWidth="1"/>
    <col min="8" max="8" width="4.625" style="7" customWidth="1"/>
    <col min="9" max="9" width="4.625" style="7" bestFit="1" customWidth="1"/>
    <col min="10" max="10" width="4.875" style="7" bestFit="1" customWidth="1"/>
    <col min="11" max="11" width="5.625" style="7" customWidth="1"/>
    <col min="12" max="12" width="4.25390625" style="7" customWidth="1"/>
    <col min="13" max="13" width="4.75390625" style="0" customWidth="1" outlineLevel="1"/>
    <col min="14" max="14" width="4.375" style="0" customWidth="1" outlineLevel="1"/>
    <col min="15" max="15" width="5.375" style="0" customWidth="1" outlineLevel="1"/>
    <col min="16" max="16" width="4.25390625" style="7" customWidth="1" outlineLevel="1"/>
    <col min="17" max="17" width="4.625" style="7" customWidth="1" outlineLevel="1"/>
    <col min="18" max="18" width="3.75390625" style="0" customWidth="1" outlineLevel="1"/>
    <col min="19" max="19" width="4.00390625" style="0" customWidth="1" outlineLevel="1"/>
    <col min="20" max="20" width="4.25390625" style="0" customWidth="1" outlineLevel="1"/>
    <col min="21" max="21" width="0.37109375" style="7" hidden="1" customWidth="1" outlineLevel="1"/>
    <col min="22" max="22" width="5.875" style="7" customWidth="1" outlineLevel="1"/>
    <col min="23" max="23" width="5.625" style="15" customWidth="1"/>
    <col min="24" max="24" width="5.375" style="15" customWidth="1"/>
    <col min="25" max="25" width="8.875" style="15" customWidth="1"/>
    <col min="26" max="26" width="0.12890625" style="7" hidden="1" customWidth="1"/>
    <col min="27" max="27" width="0.2421875" style="3" customWidth="1"/>
    <col min="28" max="16384" width="9.125" style="3" customWidth="1"/>
  </cols>
  <sheetData>
    <row r="1" spans="1:27" ht="15.75">
      <c r="A1" s="191" t="s">
        <v>352</v>
      </c>
      <c r="B1" s="72"/>
      <c r="C1" s="72"/>
      <c r="D1" s="72"/>
      <c r="E1" s="72"/>
      <c r="F1" s="72"/>
      <c r="G1" s="72"/>
      <c r="H1" s="72"/>
      <c r="I1" s="72"/>
      <c r="J1" s="72"/>
      <c r="K1" s="72"/>
      <c r="L1" s="72"/>
      <c r="M1" s="72"/>
      <c r="N1" s="72"/>
      <c r="O1" s="72"/>
      <c r="P1" s="72"/>
      <c r="Q1" s="72"/>
      <c r="R1" s="72"/>
      <c r="S1" s="72"/>
      <c r="T1" s="72"/>
      <c r="U1" s="72"/>
      <c r="V1" s="72"/>
      <c r="W1" s="72"/>
      <c r="X1" s="73"/>
      <c r="Y1" s="1756" t="s">
        <v>38</v>
      </c>
      <c r="Z1" s="1757"/>
      <c r="AA1" s="641"/>
    </row>
    <row r="2" spans="1:28" s="18" customFormat="1" ht="12.75">
      <c r="A2" s="794" t="s">
        <v>415</v>
      </c>
      <c r="B2" s="795"/>
      <c r="C2" s="796"/>
      <c r="D2" s="796"/>
      <c r="E2" s="796"/>
      <c r="F2" s="796"/>
      <c r="G2" s="796"/>
      <c r="H2" s="1819" t="s">
        <v>416</v>
      </c>
      <c r="I2" s="1820"/>
      <c r="J2" s="1820"/>
      <c r="K2" s="1820"/>
      <c r="L2" s="1820"/>
      <c r="M2" s="1820"/>
      <c r="N2" s="1820"/>
      <c r="O2" s="1820"/>
      <c r="P2" s="1820"/>
      <c r="Q2" s="1820"/>
      <c r="R2" s="1820"/>
      <c r="S2" s="796"/>
      <c r="T2" s="796"/>
      <c r="U2" s="796"/>
      <c r="V2" s="796"/>
      <c r="W2" s="796"/>
      <c r="X2" s="796"/>
      <c r="Y2" s="797"/>
      <c r="Z2" s="793"/>
      <c r="AA2" s="793"/>
      <c r="AB2" s="798"/>
    </row>
    <row r="3" spans="1:28" s="18" customFormat="1" ht="12.75">
      <c r="A3" s="794"/>
      <c r="B3" s="799" t="s">
        <v>418</v>
      </c>
      <c r="C3" s="800"/>
      <c r="D3" s="800"/>
      <c r="E3" s="800"/>
      <c r="F3" s="796"/>
      <c r="G3" s="796"/>
      <c r="H3" s="1819"/>
      <c r="I3" s="1819"/>
      <c r="J3" s="1819"/>
      <c r="K3" s="1819"/>
      <c r="L3" s="1819"/>
      <c r="M3" s="1819"/>
      <c r="N3" s="1819"/>
      <c r="O3" s="1819"/>
      <c r="P3" s="1819"/>
      <c r="Q3" s="1819"/>
      <c r="R3" s="1819"/>
      <c r="S3" s="796"/>
      <c r="T3" s="796"/>
      <c r="U3" s="796"/>
      <c r="V3" s="796"/>
      <c r="W3" s="796"/>
      <c r="X3" s="796"/>
      <c r="Y3" s="797"/>
      <c r="Z3" s="793"/>
      <c r="AA3" s="793"/>
      <c r="AB3" s="798"/>
    </row>
    <row r="4" spans="1:27" ht="10.5" customHeight="1" thickBot="1">
      <c r="A4" s="191"/>
      <c r="B4" s="72"/>
      <c r="C4" s="72"/>
      <c r="D4" s="72"/>
      <c r="E4" s="72"/>
      <c r="F4" s="72"/>
      <c r="G4" s="72"/>
      <c r="H4" s="72"/>
      <c r="I4" s="72"/>
      <c r="J4" s="72"/>
      <c r="K4" s="72"/>
      <c r="L4" s="72"/>
      <c r="M4" s="72"/>
      <c r="N4" s="72"/>
      <c r="O4" s="72"/>
      <c r="P4" s="72"/>
      <c r="Q4" s="72"/>
      <c r="R4" s="72"/>
      <c r="S4" s="72"/>
      <c r="T4" s="72"/>
      <c r="U4" s="72"/>
      <c r="V4" s="72"/>
      <c r="W4" s="72"/>
      <c r="X4" s="791"/>
      <c r="Y4" s="793"/>
      <c r="Z4" s="792"/>
      <c r="AA4" s="4"/>
    </row>
    <row r="5" spans="1:26" s="13" customFormat="1" ht="18.75" customHeight="1">
      <c r="A5" s="1832" t="s">
        <v>353</v>
      </c>
      <c r="B5" s="1830" t="s">
        <v>462</v>
      </c>
      <c r="C5" s="1744" t="s">
        <v>42</v>
      </c>
      <c r="D5" s="1745"/>
      <c r="E5" s="1745"/>
      <c r="F5" s="1745"/>
      <c r="G5" s="1742"/>
      <c r="H5" s="1744" t="s">
        <v>43</v>
      </c>
      <c r="I5" s="1745"/>
      <c r="J5" s="1745"/>
      <c r="K5" s="1745"/>
      <c r="L5" s="1742"/>
      <c r="M5" s="1763" t="s">
        <v>44</v>
      </c>
      <c r="N5" s="1764"/>
      <c r="O5" s="1764"/>
      <c r="P5" s="1764"/>
      <c r="Q5" s="1765"/>
      <c r="R5" s="305" t="s">
        <v>142</v>
      </c>
      <c r="S5" s="306"/>
      <c r="T5" s="306"/>
      <c r="U5" s="306"/>
      <c r="V5" s="306"/>
      <c r="W5" s="306"/>
      <c r="X5" s="306"/>
      <c r="Y5" s="307"/>
      <c r="Z5" s="299"/>
    </row>
    <row r="6" spans="1:26" s="50" customFormat="1" ht="15" customHeight="1" thickBot="1">
      <c r="A6" s="1833"/>
      <c r="B6" s="1831"/>
      <c r="C6" s="46" t="s">
        <v>1</v>
      </c>
      <c r="D6" s="143" t="s">
        <v>213</v>
      </c>
      <c r="E6" s="144" t="s">
        <v>2</v>
      </c>
      <c r="F6" s="1736" t="s">
        <v>5</v>
      </c>
      <c r="G6" s="1734"/>
      <c r="H6" s="46" t="s">
        <v>1</v>
      </c>
      <c r="I6" s="143" t="s">
        <v>213</v>
      </c>
      <c r="J6" s="145" t="s">
        <v>2</v>
      </c>
      <c r="K6" s="1758" t="s">
        <v>5</v>
      </c>
      <c r="L6" s="1759"/>
      <c r="M6" s="47" t="s">
        <v>1</v>
      </c>
      <c r="N6" s="143" t="s">
        <v>213</v>
      </c>
      <c r="O6" s="149" t="s">
        <v>2</v>
      </c>
      <c r="P6" s="1758" t="s">
        <v>5</v>
      </c>
      <c r="Q6" s="1759"/>
      <c r="R6" s="1918" t="s">
        <v>143</v>
      </c>
      <c r="S6" s="1919"/>
      <c r="T6" s="1919"/>
      <c r="U6" s="1920"/>
      <c r="V6" s="301" t="s">
        <v>1</v>
      </c>
      <c r="W6" s="143" t="s">
        <v>213</v>
      </c>
      <c r="X6" s="303" t="s">
        <v>2</v>
      </c>
      <c r="Y6" s="304" t="s">
        <v>5</v>
      </c>
      <c r="Z6" s="300"/>
    </row>
    <row r="7" spans="1:26" s="13" customFormat="1" ht="25.5" customHeight="1" thickBot="1">
      <c r="A7" s="1940" t="s">
        <v>263</v>
      </c>
      <c r="B7" s="1941"/>
      <c r="C7" s="125">
        <f>C88</f>
        <v>52.800000000000004</v>
      </c>
      <c r="D7" s="126">
        <f>D88</f>
        <v>16.799999999999997</v>
      </c>
      <c r="E7" s="158">
        <f>C7+D7</f>
        <v>69.6</v>
      </c>
      <c r="F7" s="128"/>
      <c r="G7" s="129">
        <f>G88</f>
        <v>28.349999999999998</v>
      </c>
      <c r="H7" s="125">
        <f>H88</f>
        <v>38.9</v>
      </c>
      <c r="I7" s="126">
        <f>I88</f>
        <v>14</v>
      </c>
      <c r="J7" s="127">
        <f>H7+I7</f>
        <v>52.9</v>
      </c>
      <c r="K7" s="130"/>
      <c r="L7" s="129">
        <f>L88</f>
        <v>0</v>
      </c>
      <c r="M7" s="130">
        <f>M88</f>
        <v>31.799999999999997</v>
      </c>
      <c r="N7" s="126">
        <f>N88</f>
        <v>0</v>
      </c>
      <c r="O7" s="158">
        <f>SUM(M7:N7)</f>
        <v>31.799999999999997</v>
      </c>
      <c r="P7" s="130"/>
      <c r="Q7" s="131">
        <f>Q88</f>
        <v>8.3</v>
      </c>
      <c r="R7" s="320"/>
      <c r="S7" s="321"/>
      <c r="T7" s="321"/>
      <c r="U7" s="321"/>
      <c r="V7" s="577">
        <f>C7+H7+M7</f>
        <v>123.5</v>
      </c>
      <c r="W7" s="181">
        <f>D7+I7+N7</f>
        <v>30.799999999999997</v>
      </c>
      <c r="X7" s="188">
        <f>SUM(V7:W7)</f>
        <v>154.3</v>
      </c>
      <c r="Y7" s="35">
        <f>G7+L7+Q7</f>
        <v>36.65</v>
      </c>
      <c r="Z7" s="25" t="e">
        <f>#REF!+#REF!+#REF!+#REF!+#REF!+#REF!+#REF!</f>
        <v>#REF!</v>
      </c>
    </row>
    <row r="8" spans="1:27" ht="12.75">
      <c r="A8" s="297" t="s">
        <v>337</v>
      </c>
      <c r="B8" s="298"/>
      <c r="C8" s="183"/>
      <c r="D8" s="183"/>
      <c r="E8" s="183"/>
      <c r="F8" s="184"/>
      <c r="G8" s="183"/>
      <c r="H8" s="183"/>
      <c r="I8" s="183"/>
      <c r="J8" s="183"/>
      <c r="K8" s="183"/>
      <c r="L8" s="183"/>
      <c r="M8" s="186"/>
      <c r="N8" s="186"/>
      <c r="O8" s="186"/>
      <c r="P8" s="183"/>
      <c r="Q8" s="183"/>
      <c r="R8" s="317"/>
      <c r="S8" s="186"/>
      <c r="T8" s="186"/>
      <c r="U8" s="183"/>
      <c r="V8" s="183"/>
      <c r="W8" s="187"/>
      <c r="X8" s="187"/>
      <c r="Y8" s="187"/>
      <c r="Z8" s="185"/>
      <c r="AA8" s="314"/>
    </row>
    <row r="9" spans="1:27" s="202" customFormat="1" ht="69.75" customHeight="1">
      <c r="A9" s="801">
        <v>1</v>
      </c>
      <c r="B9" s="802" t="str">
        <f>HYPERLINK("[http://data.ckrumlov.cz/files/4569-katalog-vydajovych-priorit-a-zasobnik-ap.xls]1.Infr.1!a16","Řešení křižovatky Pod Kamenem - PD + realizace")</f>
        <v>Řešení křižovatky Pod Kamenem - PD + realizace</v>
      </c>
      <c r="C9" s="803">
        <v>1.5</v>
      </c>
      <c r="D9" s="804"/>
      <c r="E9" s="854">
        <f aca="true" t="shared" si="0" ref="E9:E14">SUM(C9:D9)</f>
        <v>1.5</v>
      </c>
      <c r="F9" s="855"/>
      <c r="G9" s="856"/>
      <c r="H9" s="805"/>
      <c r="I9" s="806"/>
      <c r="J9" s="807"/>
      <c r="K9" s="808"/>
      <c r="L9" s="809"/>
      <c r="M9" s="810"/>
      <c r="N9" s="811"/>
      <c r="O9" s="812"/>
      <c r="P9" s="808"/>
      <c r="Q9" s="813"/>
      <c r="R9" s="1932" t="s">
        <v>414</v>
      </c>
      <c r="S9" s="1933"/>
      <c r="T9" s="1933"/>
      <c r="U9" s="1933"/>
      <c r="V9" s="1933"/>
      <c r="W9" s="1933"/>
      <c r="X9" s="1933"/>
      <c r="Y9" s="1934"/>
      <c r="Z9" s="814"/>
      <c r="AA9" s="315"/>
    </row>
    <row r="10" spans="1:27" s="202" customFormat="1" ht="21.75" customHeight="1">
      <c r="A10" s="815">
        <v>1</v>
      </c>
      <c r="B10" s="816" t="s">
        <v>272</v>
      </c>
      <c r="C10" s="810"/>
      <c r="D10" s="852">
        <v>0.5</v>
      </c>
      <c r="E10" s="822">
        <f t="shared" si="0"/>
        <v>0.5</v>
      </c>
      <c r="F10" s="827" t="s">
        <v>186</v>
      </c>
      <c r="G10" s="859">
        <v>0.3</v>
      </c>
      <c r="H10" s="853"/>
      <c r="I10" s="818"/>
      <c r="J10" s="817"/>
      <c r="K10" s="819"/>
      <c r="L10" s="820"/>
      <c r="M10" s="821"/>
      <c r="N10" s="822"/>
      <c r="O10" s="823"/>
      <c r="P10" s="824"/>
      <c r="Q10" s="820"/>
      <c r="R10" s="1923" t="s">
        <v>419</v>
      </c>
      <c r="S10" s="1924"/>
      <c r="T10" s="1924"/>
      <c r="U10" s="1924"/>
      <c r="V10" s="1924"/>
      <c r="W10" s="1924"/>
      <c r="X10" s="1924"/>
      <c r="Y10" s="1925"/>
      <c r="Z10" s="825"/>
      <c r="AA10" s="315"/>
    </row>
    <row r="11" spans="1:27" s="202" customFormat="1" ht="24.75" customHeight="1">
      <c r="A11" s="860" t="s">
        <v>417</v>
      </c>
      <c r="B11" s="861" t="s">
        <v>420</v>
      </c>
      <c r="C11" s="862"/>
      <c r="D11" s="863">
        <v>0.5</v>
      </c>
      <c r="E11" s="864">
        <f t="shared" si="0"/>
        <v>0.5</v>
      </c>
      <c r="F11" s="865" t="s">
        <v>421</v>
      </c>
      <c r="G11" s="866">
        <v>0.4</v>
      </c>
      <c r="H11" s="867"/>
      <c r="I11" s="863"/>
      <c r="J11" s="864"/>
      <c r="K11" s="868"/>
      <c r="L11" s="869"/>
      <c r="M11" s="862"/>
      <c r="N11" s="863"/>
      <c r="O11" s="864"/>
      <c r="P11" s="868"/>
      <c r="Q11" s="870"/>
      <c r="R11" s="1935"/>
      <c r="S11" s="1936"/>
      <c r="T11" s="1936"/>
      <c r="U11" s="1936"/>
      <c r="V11" s="1936"/>
      <c r="W11" s="1936"/>
      <c r="X11" s="1936"/>
      <c r="Y11" s="1936"/>
      <c r="Z11" s="825"/>
      <c r="AA11" s="315"/>
    </row>
    <row r="12" spans="1:27" s="202" customFormat="1" ht="24.75" customHeight="1">
      <c r="A12" s="860" t="s">
        <v>417</v>
      </c>
      <c r="B12" s="871" t="s">
        <v>422</v>
      </c>
      <c r="C12" s="872"/>
      <c r="D12" s="873">
        <v>1.1</v>
      </c>
      <c r="E12" s="874">
        <f t="shared" si="0"/>
        <v>1.1</v>
      </c>
      <c r="F12" s="865" t="s">
        <v>10</v>
      </c>
      <c r="G12" s="875">
        <v>0.9</v>
      </c>
      <c r="H12" s="872"/>
      <c r="I12" s="876"/>
      <c r="J12" s="877"/>
      <c r="K12" s="878"/>
      <c r="L12" s="879"/>
      <c r="M12" s="872"/>
      <c r="N12" s="876"/>
      <c r="O12" s="877"/>
      <c r="P12" s="878"/>
      <c r="Q12" s="880"/>
      <c r="R12" s="1821"/>
      <c r="S12" s="1822"/>
      <c r="T12" s="1822"/>
      <c r="U12" s="1822"/>
      <c r="V12" s="1822"/>
      <c r="W12" s="1822"/>
      <c r="X12" s="1822"/>
      <c r="Y12" s="1823"/>
      <c r="Z12" s="838"/>
      <c r="AA12" s="315"/>
    </row>
    <row r="13" spans="1:27" s="202" customFormat="1" ht="24.75" customHeight="1">
      <c r="A13" s="826">
        <v>1</v>
      </c>
      <c r="B13" s="829" t="s">
        <v>423</v>
      </c>
      <c r="C13" s="830"/>
      <c r="D13" s="831">
        <v>0.4</v>
      </c>
      <c r="E13" s="850">
        <f t="shared" si="0"/>
        <v>0.4</v>
      </c>
      <c r="F13" s="827" t="s">
        <v>10</v>
      </c>
      <c r="G13" s="828">
        <v>0.3</v>
      </c>
      <c r="H13" s="830"/>
      <c r="I13" s="833"/>
      <c r="J13" s="834"/>
      <c r="K13" s="835"/>
      <c r="L13" s="836"/>
      <c r="M13" s="830"/>
      <c r="N13" s="833"/>
      <c r="O13" s="834"/>
      <c r="P13" s="835"/>
      <c r="Q13" s="837"/>
      <c r="R13" s="1843"/>
      <c r="S13" s="1844"/>
      <c r="T13" s="1844"/>
      <c r="U13" s="1844"/>
      <c r="V13" s="1844"/>
      <c r="W13" s="1844"/>
      <c r="X13" s="1844"/>
      <c r="Y13" s="1845"/>
      <c r="Z13" s="838"/>
      <c r="AA13" s="315"/>
    </row>
    <row r="14" spans="1:27" s="377" customFormat="1" ht="38.25" customHeight="1">
      <c r="A14" s="826">
        <v>1</v>
      </c>
      <c r="B14" s="839" t="s">
        <v>424</v>
      </c>
      <c r="C14" s="840">
        <v>4.2</v>
      </c>
      <c r="D14" s="841">
        <v>0.5</v>
      </c>
      <c r="E14" s="832">
        <f t="shared" si="0"/>
        <v>4.7</v>
      </c>
      <c r="F14" s="857"/>
      <c r="G14" s="858"/>
      <c r="H14" s="840"/>
      <c r="I14" s="843"/>
      <c r="J14" s="844"/>
      <c r="K14" s="845"/>
      <c r="L14" s="846"/>
      <c r="M14" s="840"/>
      <c r="N14" s="843"/>
      <c r="O14" s="844"/>
      <c r="P14" s="845"/>
      <c r="Q14" s="847"/>
      <c r="R14" s="1942" t="s">
        <v>545</v>
      </c>
      <c r="S14" s="1943"/>
      <c r="T14" s="1943"/>
      <c r="U14" s="1943"/>
      <c r="V14" s="1943"/>
      <c r="W14" s="1943"/>
      <c r="X14" s="1943"/>
      <c r="Y14" s="1944"/>
      <c r="Z14" s="848"/>
      <c r="AA14" s="376"/>
    </row>
    <row r="15" spans="1:40" s="42" customFormat="1" ht="13.5" thickBot="1">
      <c r="A15" s="1839" t="s">
        <v>155</v>
      </c>
      <c r="B15" s="1852"/>
      <c r="C15" s="881">
        <f>SUM(C9:C14)</f>
        <v>5.7</v>
      </c>
      <c r="D15" s="882">
        <f>SUM(D9:D14)</f>
        <v>3</v>
      </c>
      <c r="E15" s="883">
        <f>SUM(E9:E14)</f>
        <v>8.7</v>
      </c>
      <c r="F15" s="884"/>
      <c r="G15" s="885">
        <f>SUM(G9:G14)</f>
        <v>1.9000000000000001</v>
      </c>
      <c r="H15" s="881">
        <f>SUM(H9:H14)</f>
        <v>0</v>
      </c>
      <c r="I15" s="882">
        <f>SUM(I9:I14)</f>
        <v>0</v>
      </c>
      <c r="J15" s="886">
        <f>SUM(J9:J14)</f>
        <v>0</v>
      </c>
      <c r="K15" s="887"/>
      <c r="L15" s="885">
        <f>SUM(L9:L14)</f>
        <v>0</v>
      </c>
      <c r="M15" s="881">
        <f>SUM(M9:M14)</f>
        <v>0</v>
      </c>
      <c r="N15" s="882">
        <f>SUM(N9:N14)</f>
        <v>0</v>
      </c>
      <c r="O15" s="886">
        <f>SUM(O9:O14)</f>
        <v>0</v>
      </c>
      <c r="P15" s="887"/>
      <c r="Q15" s="888">
        <f>SUM(Q9:Q14)</f>
        <v>0</v>
      </c>
      <c r="R15" s="1837"/>
      <c r="S15" s="1838"/>
      <c r="T15" s="1838"/>
      <c r="U15" s="1838"/>
      <c r="V15" s="889">
        <f>C15+H15+M15</f>
        <v>5.7</v>
      </c>
      <c r="W15" s="890">
        <f>D15+I15+N15</f>
        <v>3</v>
      </c>
      <c r="X15" s="891">
        <f>SUM(V15:W15)</f>
        <v>8.7</v>
      </c>
      <c r="Y15" s="891">
        <f>G15+L15+Q15</f>
        <v>1.9000000000000001</v>
      </c>
      <c r="Z15" s="106">
        <f>V15+Q15+L15+G15</f>
        <v>7.6000000000000005</v>
      </c>
      <c r="AA15" s="316"/>
      <c r="AB15" s="20"/>
      <c r="AC15" s="20"/>
      <c r="AD15" s="20"/>
      <c r="AE15" s="20"/>
      <c r="AF15" s="20"/>
      <c r="AG15" s="20"/>
      <c r="AH15" s="20"/>
      <c r="AI15" s="20"/>
      <c r="AJ15" s="20"/>
      <c r="AK15" s="20"/>
      <c r="AL15" s="20"/>
      <c r="AM15" s="20"/>
      <c r="AN15" s="20"/>
    </row>
    <row r="16" spans="1:26" ht="6.75" customHeight="1">
      <c r="A16" s="193"/>
      <c r="B16" s="121"/>
      <c r="C16" s="10"/>
      <c r="D16" s="74"/>
      <c r="E16" s="74"/>
      <c r="F16" s="38"/>
      <c r="G16" s="74"/>
      <c r="H16" s="10"/>
      <c r="I16" s="10"/>
      <c r="J16" s="10"/>
      <c r="K16" s="10"/>
      <c r="L16" s="74"/>
      <c r="M16" s="2"/>
      <c r="N16" s="2"/>
      <c r="O16" s="121"/>
      <c r="P16" s="74"/>
      <c r="Q16" s="74"/>
      <c r="R16" s="2"/>
      <c r="S16" s="2"/>
      <c r="T16" s="2"/>
      <c r="U16" s="74"/>
      <c r="V16" s="74"/>
      <c r="W16" s="17"/>
      <c r="X16" s="17"/>
      <c r="Y16" s="157"/>
      <c r="Z16" s="74"/>
    </row>
    <row r="17" spans="1:26" ht="8.25" customHeight="1" thickBot="1">
      <c r="A17" s="197"/>
      <c r="B17" s="2"/>
      <c r="C17" s="10"/>
      <c r="D17" s="10"/>
      <c r="E17" s="10"/>
      <c r="F17" s="38"/>
      <c r="G17" s="10"/>
      <c r="H17" s="10"/>
      <c r="I17" s="10"/>
      <c r="J17" s="10"/>
      <c r="K17" s="10"/>
      <c r="L17" s="10"/>
      <c r="M17" s="2"/>
      <c r="N17" s="2"/>
      <c r="O17" s="2"/>
      <c r="P17" s="10"/>
      <c r="Q17" s="10"/>
      <c r="R17" s="2"/>
      <c r="S17" s="2"/>
      <c r="T17" s="2"/>
      <c r="U17" s="10"/>
      <c r="V17" s="10"/>
      <c r="W17" s="17"/>
      <c r="X17" s="17"/>
      <c r="Y17" s="17"/>
      <c r="Z17" s="10"/>
    </row>
    <row r="18" spans="1:27" ht="11.25" customHeight="1">
      <c r="A18" s="1770" t="s">
        <v>338</v>
      </c>
      <c r="B18" s="1771"/>
      <c r="C18" s="1771"/>
      <c r="D18" s="1771"/>
      <c r="E18" s="1771"/>
      <c r="F18" s="1771"/>
      <c r="G18" s="1771"/>
      <c r="H18" s="1771"/>
      <c r="I18" s="1771"/>
      <c r="J18" s="1771"/>
      <c r="K18" s="1771"/>
      <c r="L18" s="1771"/>
      <c r="M18" s="1771"/>
      <c r="N18" s="1771"/>
      <c r="O18" s="1771"/>
      <c r="P18" s="1771"/>
      <c r="Q18" s="1771"/>
      <c r="R18" s="1771"/>
      <c r="S18" s="1771"/>
      <c r="T18" s="1771"/>
      <c r="U18" s="1771"/>
      <c r="V18" s="1771"/>
      <c r="W18" s="1771"/>
      <c r="X18" s="1771"/>
      <c r="Y18" s="1771"/>
      <c r="Z18" s="1772"/>
      <c r="AA18" s="314"/>
    </row>
    <row r="19" spans="1:27" ht="16.5" customHeight="1">
      <c r="A19" s="801"/>
      <c r="B19" s="892" t="s">
        <v>342</v>
      </c>
      <c r="C19" s="346"/>
      <c r="D19" s="159"/>
      <c r="E19" s="160"/>
      <c r="F19" s="336"/>
      <c r="G19" s="349"/>
      <c r="H19" s="346"/>
      <c r="I19" s="159"/>
      <c r="J19" s="160"/>
      <c r="K19" s="337"/>
      <c r="L19" s="345"/>
      <c r="M19" s="346"/>
      <c r="N19" s="159"/>
      <c r="O19" s="160"/>
      <c r="P19" s="337"/>
      <c r="Q19" s="345"/>
      <c r="R19" s="1834"/>
      <c r="S19" s="1835"/>
      <c r="T19" s="1835"/>
      <c r="U19" s="1835"/>
      <c r="V19" s="1835"/>
      <c r="W19" s="1835"/>
      <c r="X19" s="1835"/>
      <c r="Y19" s="1835"/>
      <c r="Z19" s="1836"/>
      <c r="AA19" s="314"/>
    </row>
    <row r="20" spans="1:27" ht="23.25" customHeight="1">
      <c r="A20" s="893">
        <v>1</v>
      </c>
      <c r="B20" s="894" t="s">
        <v>343</v>
      </c>
      <c r="C20" s="77"/>
      <c r="D20" s="78"/>
      <c r="E20" s="79"/>
      <c r="F20" s="115"/>
      <c r="G20" s="84"/>
      <c r="H20" s="77"/>
      <c r="I20" s="78"/>
      <c r="J20" s="79"/>
      <c r="K20" s="83"/>
      <c r="L20" s="80"/>
      <c r="M20" s="77"/>
      <c r="N20" s="78"/>
      <c r="O20" s="79"/>
      <c r="P20" s="83"/>
      <c r="Q20" s="80"/>
      <c r="R20" s="1926" t="s">
        <v>425</v>
      </c>
      <c r="S20" s="1927"/>
      <c r="T20" s="1927"/>
      <c r="U20" s="1927"/>
      <c r="V20" s="1927"/>
      <c r="W20" s="1927"/>
      <c r="X20" s="1927"/>
      <c r="Y20" s="1927"/>
      <c r="Z20" s="1928"/>
      <c r="AA20" s="314"/>
    </row>
    <row r="21" spans="1:27" ht="12.75" customHeight="1">
      <c r="A21" s="815">
        <v>2</v>
      </c>
      <c r="B21" s="895" t="s">
        <v>320</v>
      </c>
      <c r="C21" s="203"/>
      <c r="D21" s="204"/>
      <c r="E21" s="53"/>
      <c r="F21" s="896"/>
      <c r="G21" s="8"/>
      <c r="H21" s="203">
        <v>4</v>
      </c>
      <c r="I21" s="204"/>
      <c r="J21" s="114">
        <f>SUM(H21:I21)</f>
        <v>4</v>
      </c>
      <c r="K21" s="83"/>
      <c r="L21" s="80"/>
      <c r="M21" s="203"/>
      <c r="N21" s="204"/>
      <c r="O21" s="53"/>
      <c r="P21" s="105"/>
      <c r="Q21" s="11"/>
      <c r="R21" s="1929"/>
      <c r="S21" s="1930"/>
      <c r="T21" s="1930"/>
      <c r="U21" s="1930"/>
      <c r="V21" s="1930"/>
      <c r="W21" s="1930"/>
      <c r="X21" s="1930"/>
      <c r="Y21" s="1930"/>
      <c r="Z21" s="1931"/>
      <c r="AA21" s="314"/>
    </row>
    <row r="22" spans="1:27" ht="13.5" customHeight="1">
      <c r="A22" s="826">
        <v>2</v>
      </c>
      <c r="B22" s="894" t="s">
        <v>169</v>
      </c>
      <c r="C22" s="77"/>
      <c r="D22" s="78"/>
      <c r="E22" s="114"/>
      <c r="F22" s="115"/>
      <c r="G22" s="84"/>
      <c r="H22" s="77">
        <v>5.5</v>
      </c>
      <c r="I22" s="78"/>
      <c r="J22" s="54">
        <f>SUM(H22:I22)</f>
        <v>5.5</v>
      </c>
      <c r="K22" s="59"/>
      <c r="L22" s="56"/>
      <c r="M22" s="77"/>
      <c r="N22" s="78"/>
      <c r="O22" s="79"/>
      <c r="P22" s="83"/>
      <c r="Q22" s="849"/>
      <c r="R22" s="1921"/>
      <c r="S22" s="1922"/>
      <c r="T22" s="1922"/>
      <c r="U22" s="1922"/>
      <c r="V22" s="1922"/>
      <c r="W22" s="1922"/>
      <c r="X22" s="1922"/>
      <c r="Y22" s="1922"/>
      <c r="Z22" s="897"/>
      <c r="AA22" s="314"/>
    </row>
    <row r="23" spans="1:27" ht="33.75" customHeight="1">
      <c r="A23" s="826">
        <v>2</v>
      </c>
      <c r="B23" s="894" t="s">
        <v>172</v>
      </c>
      <c r="C23" s="77"/>
      <c r="D23" s="78"/>
      <c r="E23" s="114"/>
      <c r="F23" s="115"/>
      <c r="G23" s="84"/>
      <c r="H23" s="77"/>
      <c r="I23" s="78">
        <v>5.8</v>
      </c>
      <c r="J23" s="114">
        <f>SUM(H23:I23)</f>
        <v>5.8</v>
      </c>
      <c r="K23" s="83"/>
      <c r="L23" s="80"/>
      <c r="M23" s="77"/>
      <c r="N23" s="78"/>
      <c r="O23" s="79"/>
      <c r="P23" s="83"/>
      <c r="Q23" s="80"/>
      <c r="R23" s="1949" t="s">
        <v>355</v>
      </c>
      <c r="S23" s="1950"/>
      <c r="T23" s="1950"/>
      <c r="U23" s="1950"/>
      <c r="V23" s="1950"/>
      <c r="W23" s="1950"/>
      <c r="X23" s="1950"/>
      <c r="Y23" s="1951"/>
      <c r="Z23" s="897"/>
      <c r="AA23" s="314"/>
    </row>
    <row r="24" spans="1:27" s="13" customFormat="1" ht="13.5" thickBot="1">
      <c r="A24" s="1839" t="s">
        <v>156</v>
      </c>
      <c r="B24" s="1840"/>
      <c r="C24" s="881">
        <f>SUM(C19:C23)</f>
        <v>0</v>
      </c>
      <c r="D24" s="882">
        <f>SUM(D19:D23)</f>
        <v>0</v>
      </c>
      <c r="E24" s="883">
        <f>SUM(E19:E23)</f>
        <v>0</v>
      </c>
      <c r="F24" s="898"/>
      <c r="G24" s="899">
        <f>SUM(G19:G23)</f>
        <v>0</v>
      </c>
      <c r="H24" s="881">
        <f>SUM(H19:H23)</f>
        <v>9.5</v>
      </c>
      <c r="I24" s="882">
        <f>SUM(I19:I23)</f>
        <v>5.8</v>
      </c>
      <c r="J24" s="883">
        <f>SUM(J19:J23)</f>
        <v>15.3</v>
      </c>
      <c r="K24" s="887"/>
      <c r="L24" s="885">
        <f>SUM(L19:L23)</f>
        <v>0</v>
      </c>
      <c r="M24" s="881">
        <f>SUM(M19:M23)</f>
        <v>0</v>
      </c>
      <c r="N24" s="882">
        <f>SUM(N19:N23)</f>
        <v>0</v>
      </c>
      <c r="O24" s="883">
        <f>SUM(O19:O23)</f>
        <v>0</v>
      </c>
      <c r="P24" s="887"/>
      <c r="Q24" s="888">
        <f>SUM(Q19:Q23)</f>
        <v>0</v>
      </c>
      <c r="R24" s="1837"/>
      <c r="S24" s="1838"/>
      <c r="T24" s="1838"/>
      <c r="U24" s="1948"/>
      <c r="V24" s="900">
        <f>C24+H24+M24</f>
        <v>9.5</v>
      </c>
      <c r="W24" s="890">
        <f>D24+I24+N24</f>
        <v>5.8</v>
      </c>
      <c r="X24" s="891">
        <f>SUM(V24:W24)</f>
        <v>15.3</v>
      </c>
      <c r="Y24" s="891">
        <f>G24+L24+Q24</f>
        <v>0</v>
      </c>
      <c r="Z24" s="106">
        <f>V24+Q24+L24+G24</f>
        <v>9.5</v>
      </c>
      <c r="AA24" s="316"/>
    </row>
    <row r="25" spans="1:26" ht="8.25" customHeight="1">
      <c r="A25" s="197"/>
      <c r="B25" s="2"/>
      <c r="C25" s="10"/>
      <c r="D25" s="10"/>
      <c r="E25" s="10"/>
      <c r="F25" s="38"/>
      <c r="G25" s="10"/>
      <c r="H25" s="10"/>
      <c r="I25" s="10"/>
      <c r="J25" s="10"/>
      <c r="K25" s="10"/>
      <c r="L25" s="10"/>
      <c r="M25" s="2"/>
      <c r="N25" s="2"/>
      <c r="O25" s="2"/>
      <c r="P25" s="10"/>
      <c r="Q25" s="10"/>
      <c r="R25" s="2"/>
      <c r="S25" s="2"/>
      <c r="T25" s="2"/>
      <c r="U25" s="10"/>
      <c r="V25" s="10"/>
      <c r="W25" s="17"/>
      <c r="X25" s="17"/>
      <c r="Y25" s="17"/>
      <c r="Z25" s="10"/>
    </row>
    <row r="26" spans="1:26" ht="6.75" customHeight="1" thickBot="1">
      <c r="A26" s="194"/>
      <c r="B26" s="2"/>
      <c r="C26" s="10"/>
      <c r="D26" s="10"/>
      <c r="E26" s="10"/>
      <c r="F26" s="38"/>
      <c r="G26" s="10"/>
      <c r="H26" s="10"/>
      <c r="I26" s="10"/>
      <c r="J26" s="10"/>
      <c r="K26" s="10"/>
      <c r="L26" s="10"/>
      <c r="M26" s="2"/>
      <c r="N26" s="2"/>
      <c r="O26" s="122"/>
      <c r="P26" s="154"/>
      <c r="Q26" s="10"/>
      <c r="R26" s="2"/>
      <c r="S26" s="2"/>
      <c r="T26" s="2"/>
      <c r="U26" s="154"/>
      <c r="V26" s="10"/>
      <c r="W26" s="17"/>
      <c r="X26" s="17"/>
      <c r="Y26" s="17"/>
      <c r="Z26" s="154"/>
    </row>
    <row r="27" spans="1:27" ht="14.25" customHeight="1">
      <c r="A27" s="1753" t="s">
        <v>215</v>
      </c>
      <c r="B27" s="1754"/>
      <c r="C27" s="1754"/>
      <c r="D27" s="1754"/>
      <c r="E27" s="1754"/>
      <c r="F27" s="1754"/>
      <c r="G27" s="1754"/>
      <c r="H27" s="1754"/>
      <c r="I27" s="1754"/>
      <c r="J27" s="1754"/>
      <c r="K27" s="1754"/>
      <c r="L27" s="1754"/>
      <c r="M27" s="1754"/>
      <c r="N27" s="1754"/>
      <c r="O27" s="1754"/>
      <c r="P27" s="1754"/>
      <c r="Q27" s="1754"/>
      <c r="R27" s="1754"/>
      <c r="S27" s="1754"/>
      <c r="T27" s="1754"/>
      <c r="U27" s="1754"/>
      <c r="V27" s="1754"/>
      <c r="W27" s="1754"/>
      <c r="X27" s="1754"/>
      <c r="Y27" s="1754"/>
      <c r="Z27" s="1755"/>
      <c r="AA27" s="314"/>
    </row>
    <row r="28" spans="1:27" ht="27.75" customHeight="1">
      <c r="A28" s="927" t="s">
        <v>417</v>
      </c>
      <c r="B28" s="928" t="s">
        <v>426</v>
      </c>
      <c r="C28" s="929"/>
      <c r="D28" s="930">
        <v>0.4</v>
      </c>
      <c r="E28" s="931">
        <f>SUM(C28:D28)</f>
        <v>0.4</v>
      </c>
      <c r="F28" s="932" t="s">
        <v>427</v>
      </c>
      <c r="G28" s="933">
        <v>0.3</v>
      </c>
      <c r="H28" s="929"/>
      <c r="I28" s="934"/>
      <c r="J28" s="935"/>
      <c r="K28" s="936"/>
      <c r="L28" s="937"/>
      <c r="M28" s="929"/>
      <c r="N28" s="934"/>
      <c r="O28" s="935"/>
      <c r="P28" s="932"/>
      <c r="Q28" s="937"/>
      <c r="R28" s="1909" t="s">
        <v>428</v>
      </c>
      <c r="S28" s="1910"/>
      <c r="T28" s="1910"/>
      <c r="U28" s="1910"/>
      <c r="V28" s="1910"/>
      <c r="W28" s="1910"/>
      <c r="X28" s="1910"/>
      <c r="Y28" s="1910"/>
      <c r="Z28" s="1911"/>
      <c r="AA28" s="314"/>
    </row>
    <row r="29" spans="1:27" ht="12.75">
      <c r="A29" s="893">
        <v>2</v>
      </c>
      <c r="B29" s="543" t="s">
        <v>46</v>
      </c>
      <c r="C29" s="77"/>
      <c r="D29" s="79"/>
      <c r="E29" s="79"/>
      <c r="F29" s="115"/>
      <c r="G29" s="84"/>
      <c r="H29" s="83"/>
      <c r="I29" s="78">
        <v>0.6</v>
      </c>
      <c r="J29" s="114">
        <f>SUM(H29:I29)</f>
        <v>0.6</v>
      </c>
      <c r="K29" s="83"/>
      <c r="L29" s="80"/>
      <c r="M29" s="83"/>
      <c r="N29" s="78"/>
      <c r="O29" s="79"/>
      <c r="P29" s="83"/>
      <c r="Q29" s="80"/>
      <c r="R29" s="1825"/>
      <c r="S29" s="1825"/>
      <c r="T29" s="1825"/>
      <c r="U29" s="1825"/>
      <c r="V29" s="1825"/>
      <c r="W29" s="1825"/>
      <c r="X29" s="1825"/>
      <c r="Y29" s="1825"/>
      <c r="Z29" s="1826"/>
      <c r="AA29" s="314"/>
    </row>
    <row r="30" spans="1:27" ht="12.75">
      <c r="A30" s="815">
        <v>2</v>
      </c>
      <c r="B30" s="906" t="s">
        <v>168</v>
      </c>
      <c r="C30" s="88"/>
      <c r="D30" s="503"/>
      <c r="E30" s="54"/>
      <c r="F30" s="212"/>
      <c r="G30" s="123"/>
      <c r="H30" s="954">
        <v>1.5</v>
      </c>
      <c r="I30" s="955"/>
      <c r="J30" s="956">
        <f>SUM(H30:I30)</f>
        <v>1.5</v>
      </c>
      <c r="K30" s="954"/>
      <c r="L30" s="957"/>
      <c r="M30" s="93"/>
      <c r="N30" s="89"/>
      <c r="O30" s="498"/>
      <c r="P30" s="93"/>
      <c r="Q30" s="80"/>
      <c r="R30" s="1825"/>
      <c r="S30" s="1825"/>
      <c r="T30" s="1825"/>
      <c r="U30" s="1825"/>
      <c r="V30" s="1825"/>
      <c r="W30" s="1825"/>
      <c r="X30" s="1825"/>
      <c r="Y30" s="1826"/>
      <c r="Z30" s="907"/>
      <c r="AA30" s="314"/>
    </row>
    <row r="31" spans="1:27" s="677" customFormat="1" ht="13.5" thickBot="1">
      <c r="A31" s="826">
        <v>2</v>
      </c>
      <c r="B31" s="901" t="s">
        <v>171</v>
      </c>
      <c r="C31" s="902"/>
      <c r="D31" s="903"/>
      <c r="E31" s="903"/>
      <c r="F31" s="926"/>
      <c r="G31" s="904"/>
      <c r="H31" s="938">
        <v>3.4</v>
      </c>
      <c r="I31" s="939"/>
      <c r="J31" s="940">
        <f>SUM(H31:I31)</f>
        <v>3.4</v>
      </c>
      <c r="K31" s="938"/>
      <c r="L31" s="941"/>
      <c r="M31" s="938"/>
      <c r="N31" s="939"/>
      <c r="O31" s="942"/>
      <c r="P31" s="943"/>
      <c r="Q31" s="941"/>
      <c r="R31" s="1915"/>
      <c r="S31" s="1916"/>
      <c r="T31" s="1916"/>
      <c r="U31" s="1916"/>
      <c r="V31" s="1916"/>
      <c r="W31" s="1916"/>
      <c r="X31" s="1916"/>
      <c r="Y31" s="1917"/>
      <c r="Z31" s="905"/>
      <c r="AA31" s="676"/>
    </row>
    <row r="32" spans="1:27" ht="12.75">
      <c r="A32" s="922">
        <v>3</v>
      </c>
      <c r="B32" s="1661" t="s">
        <v>170</v>
      </c>
      <c r="C32" s="1212"/>
      <c r="D32" s="923"/>
      <c r="E32" s="683"/>
      <c r="F32" s="924"/>
      <c r="G32" s="925"/>
      <c r="H32" s="944"/>
      <c r="I32" s="945"/>
      <c r="J32" s="946"/>
      <c r="K32" s="944"/>
      <c r="L32" s="947"/>
      <c r="M32" s="944">
        <v>0.5</v>
      </c>
      <c r="N32" s="945"/>
      <c r="O32" s="948">
        <f>SUM(M32:N32)</f>
        <v>0.5</v>
      </c>
      <c r="P32" s="944"/>
      <c r="Q32" s="947"/>
      <c r="R32" s="1912"/>
      <c r="S32" s="1913"/>
      <c r="T32" s="1913"/>
      <c r="U32" s="1913"/>
      <c r="V32" s="1913"/>
      <c r="W32" s="1913"/>
      <c r="X32" s="1913"/>
      <c r="Y32" s="1914"/>
      <c r="Z32" s="907"/>
      <c r="AA32" s="314"/>
    </row>
    <row r="33" spans="1:27" ht="25.5">
      <c r="A33" s="826">
        <v>3</v>
      </c>
      <c r="B33" s="1662" t="s">
        <v>429</v>
      </c>
      <c r="C33" s="77"/>
      <c r="D33" s="79"/>
      <c r="E33" s="683"/>
      <c r="F33" s="115"/>
      <c r="G33" s="84"/>
      <c r="H33" s="949"/>
      <c r="I33" s="652"/>
      <c r="J33" s="940"/>
      <c r="K33" s="949"/>
      <c r="L33" s="654"/>
      <c r="M33" s="1007">
        <v>13.4</v>
      </c>
      <c r="N33" s="1008"/>
      <c r="O33" s="1009">
        <f>SUM(M33:N33)</f>
        <v>13.4</v>
      </c>
      <c r="P33" s="1007"/>
      <c r="Q33" s="1010"/>
      <c r="R33" s="1966" t="s">
        <v>431</v>
      </c>
      <c r="S33" s="1967"/>
      <c r="T33" s="1967"/>
      <c r="U33" s="1967"/>
      <c r="V33" s="1967"/>
      <c r="W33" s="1967"/>
      <c r="X33" s="1967"/>
      <c r="Y33" s="1968"/>
      <c r="Z33" s="920"/>
      <c r="AA33" s="314"/>
    </row>
    <row r="34" spans="1:27" ht="23.25" customHeight="1">
      <c r="A34" s="908">
        <v>3</v>
      </c>
      <c r="B34" s="921" t="s">
        <v>430</v>
      </c>
      <c r="C34" s="108"/>
      <c r="D34" s="171"/>
      <c r="E34" s="171"/>
      <c r="F34" s="136"/>
      <c r="G34" s="137"/>
      <c r="H34" s="950"/>
      <c r="I34" s="951"/>
      <c r="J34" s="952"/>
      <c r="K34" s="950"/>
      <c r="L34" s="953"/>
      <c r="M34" s="1011"/>
      <c r="N34" s="1012"/>
      <c r="O34" s="1013"/>
      <c r="P34" s="1011"/>
      <c r="Q34" s="1014"/>
      <c r="R34" s="1955" t="s">
        <v>431</v>
      </c>
      <c r="S34" s="1956"/>
      <c r="T34" s="1956"/>
      <c r="U34" s="1956"/>
      <c r="V34" s="1956"/>
      <c r="W34" s="1956"/>
      <c r="X34" s="1956"/>
      <c r="Y34" s="1957"/>
      <c r="Z34" s="920"/>
      <c r="AA34" s="314"/>
    </row>
    <row r="35" spans="1:41" s="42" customFormat="1" ht="13.5" thickBot="1">
      <c r="A35" s="1882" t="s">
        <v>157</v>
      </c>
      <c r="B35" s="1883"/>
      <c r="C35" s="909">
        <f>SUM(C28:C34)</f>
        <v>0</v>
      </c>
      <c r="D35" s="910">
        <f>SUM(D28:D34)</f>
        <v>0.4</v>
      </c>
      <c r="E35" s="911">
        <f>SUM(E28:E34)</f>
        <v>0.4</v>
      </c>
      <c r="F35" s="912"/>
      <c r="G35" s="913">
        <f>SUM(G28:G34)</f>
        <v>0.3</v>
      </c>
      <c r="H35" s="909">
        <f>SUM(H28:H34)</f>
        <v>4.9</v>
      </c>
      <c r="I35" s="910">
        <f>SUM(I28:I34)</f>
        <v>0.6</v>
      </c>
      <c r="J35" s="911">
        <f>SUM(J28:J34)</f>
        <v>5.5</v>
      </c>
      <c r="K35" s="914"/>
      <c r="L35" s="915">
        <f>SUM(L28:L34)</f>
        <v>0</v>
      </c>
      <c r="M35" s="909">
        <f>SUM(M28:M34)</f>
        <v>13.9</v>
      </c>
      <c r="N35" s="910">
        <f>SUM(N28:N34)</f>
        <v>0</v>
      </c>
      <c r="O35" s="911">
        <f>SUM(O28:O34)</f>
        <v>13.9</v>
      </c>
      <c r="P35" s="914"/>
      <c r="Q35" s="915">
        <f>SUM(Q28:Q34)</f>
        <v>0</v>
      </c>
      <c r="R35" s="1969"/>
      <c r="S35" s="1970"/>
      <c r="T35" s="1970"/>
      <c r="U35" s="1970"/>
      <c r="V35" s="916">
        <f>C35+H35+M35</f>
        <v>18.8</v>
      </c>
      <c r="W35" s="917">
        <f>D35+I35+N35</f>
        <v>1</v>
      </c>
      <c r="X35" s="918">
        <f>SUM(V35:W35)</f>
        <v>19.8</v>
      </c>
      <c r="Y35" s="919">
        <f>G35+L35+Q35</f>
        <v>0.3</v>
      </c>
      <c r="Z35" s="116">
        <f>V35+Q35+L35+G35</f>
        <v>19.1</v>
      </c>
      <c r="AA35" s="316"/>
      <c r="AB35" s="20"/>
      <c r="AC35" s="20"/>
      <c r="AD35" s="20"/>
      <c r="AE35" s="20"/>
      <c r="AF35" s="20"/>
      <c r="AG35" s="20"/>
      <c r="AH35" s="20"/>
      <c r="AI35" s="20"/>
      <c r="AJ35" s="20"/>
      <c r="AK35" s="20"/>
      <c r="AL35" s="20"/>
      <c r="AM35" s="20"/>
      <c r="AN35" s="20"/>
      <c r="AO35" s="20"/>
    </row>
    <row r="36" spans="1:26" ht="6.75" customHeight="1">
      <c r="A36" s="197"/>
      <c r="B36" s="2"/>
      <c r="C36" s="10"/>
      <c r="D36" s="74"/>
      <c r="E36" s="74"/>
      <c r="F36" s="38"/>
      <c r="G36" s="10"/>
      <c r="H36" s="10"/>
      <c r="I36" s="10"/>
      <c r="J36" s="10"/>
      <c r="K36" s="10"/>
      <c r="L36" s="10"/>
      <c r="M36" s="10"/>
      <c r="N36" s="10"/>
      <c r="O36" s="10"/>
      <c r="P36" s="10"/>
      <c r="Q36" s="10"/>
      <c r="R36" s="10"/>
      <c r="S36" s="10"/>
      <c r="T36" s="10"/>
      <c r="U36" s="10"/>
      <c r="V36" s="10"/>
      <c r="W36" s="17"/>
      <c r="X36" s="17"/>
      <c r="Y36" s="17"/>
      <c r="Z36" s="10"/>
    </row>
    <row r="37" spans="1:27" ht="8.25" customHeight="1" thickBot="1">
      <c r="A37" s="705"/>
      <c r="B37" s="706"/>
      <c r="C37" s="707"/>
      <c r="D37" s="707"/>
      <c r="E37" s="707"/>
      <c r="F37" s="708"/>
      <c r="G37" s="707"/>
      <c r="H37" s="707"/>
      <c r="I37" s="707"/>
      <c r="J37" s="707"/>
      <c r="K37" s="707"/>
      <c r="L37" s="707"/>
      <c r="M37" s="709"/>
      <c r="N37" s="709"/>
      <c r="O37" s="709"/>
      <c r="P37" s="707"/>
      <c r="Q37" s="707"/>
      <c r="R37" s="709"/>
      <c r="S37" s="709"/>
      <c r="T37" s="709"/>
      <c r="U37" s="707"/>
      <c r="V37" s="707"/>
      <c r="W37" s="710"/>
      <c r="X37" s="710"/>
      <c r="Y37" s="710"/>
      <c r="Z37" s="707"/>
      <c r="AA37" s="711"/>
    </row>
    <row r="38" spans="1:27" s="14" customFormat="1" ht="12.75">
      <c r="A38" s="1776" t="s">
        <v>216</v>
      </c>
      <c r="B38" s="1777"/>
      <c r="C38" s="698"/>
      <c r="D38" s="698"/>
      <c r="E38" s="698"/>
      <c r="F38" s="699"/>
      <c r="G38" s="698"/>
      <c r="H38" s="698"/>
      <c r="I38" s="698"/>
      <c r="J38" s="698"/>
      <c r="K38" s="698"/>
      <c r="L38" s="698"/>
      <c r="M38" s="700"/>
      <c r="N38" s="700"/>
      <c r="O38" s="700"/>
      <c r="P38" s="698"/>
      <c r="Q38" s="698"/>
      <c r="R38" s="701"/>
      <c r="S38" s="700"/>
      <c r="T38" s="700"/>
      <c r="U38" s="698"/>
      <c r="V38" s="698"/>
      <c r="W38" s="702"/>
      <c r="X38" s="702"/>
      <c r="Y38" s="702"/>
      <c r="Z38" s="703"/>
      <c r="AA38" s="704"/>
    </row>
    <row r="39" spans="1:27" ht="15.75" customHeight="1">
      <c r="A39" s="958">
        <v>1</v>
      </c>
      <c r="B39" s="959" t="s">
        <v>47</v>
      </c>
      <c r="C39" s="960">
        <v>4</v>
      </c>
      <c r="D39" s="204"/>
      <c r="E39" s="54">
        <f>SUM(C39:D39)</f>
        <v>4</v>
      </c>
      <c r="F39" s="115" t="s">
        <v>432</v>
      </c>
      <c r="G39" s="84">
        <v>3.4</v>
      </c>
      <c r="H39" s="77"/>
      <c r="I39" s="78"/>
      <c r="J39" s="54"/>
      <c r="K39" s="83"/>
      <c r="L39" s="80"/>
      <c r="M39" s="77"/>
      <c r="N39" s="78"/>
      <c r="O39" s="54"/>
      <c r="P39" s="83"/>
      <c r="Q39" s="849"/>
      <c r="R39" s="1958" t="s">
        <v>77</v>
      </c>
      <c r="S39" s="1959"/>
      <c r="T39" s="1959"/>
      <c r="U39" s="1959"/>
      <c r="V39" s="1959"/>
      <c r="W39" s="1959"/>
      <c r="X39" s="1959"/>
      <c r="Y39" s="1959"/>
      <c r="Z39" s="1960"/>
      <c r="AA39" s="314"/>
    </row>
    <row r="40" spans="1:27" ht="14.25" customHeight="1">
      <c r="A40" s="826">
        <v>1</v>
      </c>
      <c r="B40" s="961" t="s">
        <v>76</v>
      </c>
      <c r="C40" s="107"/>
      <c r="D40" s="78">
        <v>3</v>
      </c>
      <c r="E40" s="54">
        <f>SUM(C40:D40)</f>
        <v>3</v>
      </c>
      <c r="F40" s="115"/>
      <c r="G40" s="84"/>
      <c r="H40" s="77"/>
      <c r="I40" s="78"/>
      <c r="J40" s="54"/>
      <c r="K40" s="83"/>
      <c r="L40" s="80"/>
      <c r="M40" s="77"/>
      <c r="N40" s="78"/>
      <c r="O40" s="54"/>
      <c r="P40" s="83"/>
      <c r="Q40" s="849"/>
      <c r="R40" s="1961"/>
      <c r="S40" s="1962"/>
      <c r="T40" s="1962"/>
      <c r="U40" s="1962"/>
      <c r="V40" s="1962"/>
      <c r="W40" s="1962"/>
      <c r="X40" s="1962"/>
      <c r="Y40" s="1962"/>
      <c r="Z40" s="1963"/>
      <c r="AA40" s="314"/>
    </row>
    <row r="41" spans="1:27" ht="37.5" customHeight="1">
      <c r="A41" s="815">
        <v>1</v>
      </c>
      <c r="B41" s="962" t="s">
        <v>150</v>
      </c>
      <c r="C41" s="963">
        <v>17</v>
      </c>
      <c r="D41" s="89"/>
      <c r="E41" s="54">
        <f>SUM(C41:D41)</f>
        <v>17</v>
      </c>
      <c r="F41" s="212" t="s">
        <v>432</v>
      </c>
      <c r="G41" s="123">
        <f>17*0.85</f>
        <v>14.45</v>
      </c>
      <c r="H41" s="88"/>
      <c r="I41" s="89"/>
      <c r="J41" s="54"/>
      <c r="K41" s="93"/>
      <c r="L41" s="91"/>
      <c r="M41" s="88"/>
      <c r="N41" s="89"/>
      <c r="O41" s="54"/>
      <c r="P41" s="93"/>
      <c r="Q41" s="964"/>
      <c r="R41" s="1945" t="s">
        <v>433</v>
      </c>
      <c r="S41" s="1946"/>
      <c r="T41" s="1946"/>
      <c r="U41" s="1946"/>
      <c r="V41" s="1946"/>
      <c r="W41" s="1946"/>
      <c r="X41" s="1946"/>
      <c r="Y41" s="1947"/>
      <c r="Z41" s="1644"/>
      <c r="AA41" s="314"/>
    </row>
    <row r="42" spans="1:27" ht="37.5" customHeight="1">
      <c r="A42" s="826">
        <v>2</v>
      </c>
      <c r="B42" s="965" t="s">
        <v>173</v>
      </c>
      <c r="C42" s="107"/>
      <c r="D42" s="78"/>
      <c r="E42" s="79"/>
      <c r="F42" s="115"/>
      <c r="G42" s="84"/>
      <c r="H42" s="77"/>
      <c r="I42" s="78">
        <v>7</v>
      </c>
      <c r="J42" s="79">
        <f>SUM(H42:I42)</f>
        <v>7</v>
      </c>
      <c r="K42" s="83"/>
      <c r="L42" s="80"/>
      <c r="M42" s="77"/>
      <c r="N42" s="78"/>
      <c r="O42" s="79"/>
      <c r="P42" s="83"/>
      <c r="Q42" s="849"/>
      <c r="R42" s="1964" t="s">
        <v>356</v>
      </c>
      <c r="S42" s="1965"/>
      <c r="T42" s="1965"/>
      <c r="U42" s="1965"/>
      <c r="V42" s="1965"/>
      <c r="W42" s="1965"/>
      <c r="X42" s="1965"/>
      <c r="Y42" s="1965"/>
      <c r="Z42" s="1645"/>
      <c r="AA42" s="314"/>
    </row>
    <row r="43" spans="1:27" ht="24" customHeight="1">
      <c r="A43" s="815">
        <v>3</v>
      </c>
      <c r="B43" s="895" t="s">
        <v>48</v>
      </c>
      <c r="C43" s="960"/>
      <c r="D43" s="204"/>
      <c r="E43" s="53"/>
      <c r="F43" s="896"/>
      <c r="G43" s="8"/>
      <c r="H43" s="203"/>
      <c r="I43" s="204"/>
      <c r="J43" s="53"/>
      <c r="K43" s="105"/>
      <c r="L43" s="11"/>
      <c r="M43" s="203"/>
      <c r="N43" s="204"/>
      <c r="O43" s="53"/>
      <c r="P43" s="105"/>
      <c r="Q43" s="327"/>
      <c r="R43" s="1904" t="s">
        <v>152</v>
      </c>
      <c r="S43" s="1905"/>
      <c r="T43" s="1905"/>
      <c r="U43" s="1905"/>
      <c r="V43" s="1905"/>
      <c r="W43" s="1905"/>
      <c r="X43" s="1905"/>
      <c r="Y43" s="1905"/>
      <c r="Z43" s="1906"/>
      <c r="AA43" s="314"/>
    </row>
    <row r="44" spans="1:27" s="13" customFormat="1" ht="13.5" thickBot="1">
      <c r="A44" s="1839" t="s">
        <v>158</v>
      </c>
      <c r="B44" s="1840"/>
      <c r="C44" s="881">
        <f>SUM(C39:C43)</f>
        <v>21</v>
      </c>
      <c r="D44" s="882">
        <f>SUM(D39:D43)</f>
        <v>3</v>
      </c>
      <c r="E44" s="883">
        <f>SUM(E39:E43)</f>
        <v>24</v>
      </c>
      <c r="F44" s="898"/>
      <c r="G44" s="899">
        <f>SUM(G39:G43)</f>
        <v>17.849999999999998</v>
      </c>
      <c r="H44" s="881">
        <f>SUM(H39:H43)</f>
        <v>0</v>
      </c>
      <c r="I44" s="882">
        <f>SUM(I39:I43)</f>
        <v>7</v>
      </c>
      <c r="J44" s="886">
        <f>SUM(J39:J43)</f>
        <v>7</v>
      </c>
      <c r="K44" s="887"/>
      <c r="L44" s="885">
        <f>SUM(L39:L43)</f>
        <v>0</v>
      </c>
      <c r="M44" s="881">
        <f>SUM(M39:M43)</f>
        <v>0</v>
      </c>
      <c r="N44" s="882">
        <f>SUM(N39:N43)</f>
        <v>0</v>
      </c>
      <c r="O44" s="883">
        <f>SUM(O39:O43)</f>
        <v>0</v>
      </c>
      <c r="P44" s="887"/>
      <c r="Q44" s="888">
        <f>SUM(Q39:Q43)</f>
        <v>0</v>
      </c>
      <c r="R44" s="1837"/>
      <c r="S44" s="1838"/>
      <c r="T44" s="1838"/>
      <c r="U44" s="1838"/>
      <c r="V44" s="889">
        <f>C44+H44+M44</f>
        <v>21</v>
      </c>
      <c r="W44" s="890">
        <f>D44+I44+N44</f>
        <v>10</v>
      </c>
      <c r="X44" s="891">
        <f>SUM(V44:W44)</f>
        <v>31</v>
      </c>
      <c r="Y44" s="966">
        <f>G44+L44+Q44</f>
        <v>17.849999999999998</v>
      </c>
      <c r="Z44" s="106">
        <f>V44+Q44+L44+G44</f>
        <v>38.849999999999994</v>
      </c>
      <c r="AA44" s="316"/>
    </row>
    <row r="45" spans="1:26" ht="9.75" customHeight="1" thickBot="1">
      <c r="A45" s="197"/>
      <c r="B45" s="139"/>
      <c r="C45" s="10"/>
      <c r="D45" s="10"/>
      <c r="E45" s="10"/>
      <c r="F45" s="38"/>
      <c r="G45" s="10"/>
      <c r="H45" s="10"/>
      <c r="I45" s="10"/>
      <c r="J45" s="10"/>
      <c r="K45" s="10"/>
      <c r="L45" s="10"/>
      <c r="M45" s="2"/>
      <c r="N45" s="2"/>
      <c r="O45" s="2"/>
      <c r="P45" s="10"/>
      <c r="Q45" s="10"/>
      <c r="R45" s="2"/>
      <c r="S45" s="2"/>
      <c r="T45" s="2"/>
      <c r="U45" s="10"/>
      <c r="V45" s="10"/>
      <c r="W45" s="17"/>
      <c r="X45" s="17"/>
      <c r="Y45" s="17"/>
      <c r="Z45" s="74"/>
    </row>
    <row r="46" spans="1:27" ht="12.75">
      <c r="A46" s="1747" t="s">
        <v>217</v>
      </c>
      <c r="B46" s="1748"/>
      <c r="C46" s="183"/>
      <c r="D46" s="183"/>
      <c r="E46" s="183"/>
      <c r="F46" s="184"/>
      <c r="G46" s="183"/>
      <c r="H46" s="183"/>
      <c r="I46" s="183"/>
      <c r="J46" s="183"/>
      <c r="K46" s="183"/>
      <c r="L46" s="183"/>
      <c r="M46" s="186"/>
      <c r="N46" s="186"/>
      <c r="O46" s="186"/>
      <c r="P46" s="183"/>
      <c r="Q46" s="183"/>
      <c r="R46" s="317"/>
      <c r="S46" s="186"/>
      <c r="T46" s="186"/>
      <c r="U46" s="183"/>
      <c r="V46" s="183"/>
      <c r="W46" s="187"/>
      <c r="X46" s="187"/>
      <c r="Y46" s="187"/>
      <c r="Z46" s="185"/>
      <c r="AA46" s="314"/>
    </row>
    <row r="47" spans="1:27" ht="12.75">
      <c r="A47" s="801"/>
      <c r="B47" s="449" t="s">
        <v>34</v>
      </c>
      <c r="C47" s="59"/>
      <c r="D47" s="54"/>
      <c r="E47" s="54"/>
      <c r="F47" s="272"/>
      <c r="G47" s="8"/>
      <c r="H47" s="105"/>
      <c r="I47" s="967"/>
      <c r="J47" s="510"/>
      <c r="K47" s="105"/>
      <c r="L47" s="11"/>
      <c r="M47" s="525"/>
      <c r="N47" s="338"/>
      <c r="O47" s="383"/>
      <c r="P47" s="30"/>
      <c r="Q47" s="968"/>
      <c r="R47" s="1901" t="s">
        <v>174</v>
      </c>
      <c r="S47" s="1902"/>
      <c r="T47" s="1902"/>
      <c r="U47" s="1902"/>
      <c r="V47" s="1902"/>
      <c r="W47" s="1902"/>
      <c r="X47" s="1902"/>
      <c r="Y47" s="1902"/>
      <c r="Z47" s="1903"/>
      <c r="AA47" s="314"/>
    </row>
    <row r="48" spans="1:27" s="202" customFormat="1" ht="36" customHeight="1">
      <c r="A48" s="981" t="s">
        <v>417</v>
      </c>
      <c r="B48" s="982" t="s">
        <v>49</v>
      </c>
      <c r="C48" s="983">
        <v>3</v>
      </c>
      <c r="D48" s="984"/>
      <c r="E48" s="984">
        <f>SUM(C48:D48)</f>
        <v>3</v>
      </c>
      <c r="F48" s="985"/>
      <c r="G48" s="986"/>
      <c r="H48" s="1646">
        <v>10</v>
      </c>
      <c r="I48" s="1647"/>
      <c r="J48" s="1648">
        <f>SUM(H48:I48)</f>
        <v>10</v>
      </c>
      <c r="K48" s="1646"/>
      <c r="L48" s="1649"/>
      <c r="M48" s="1650"/>
      <c r="N48" s="1651"/>
      <c r="O48" s="1652"/>
      <c r="P48" s="1653"/>
      <c r="Q48" s="1654"/>
      <c r="R48" s="1898" t="s">
        <v>434</v>
      </c>
      <c r="S48" s="1899"/>
      <c r="T48" s="1899"/>
      <c r="U48" s="1899"/>
      <c r="V48" s="1899"/>
      <c r="W48" s="1899"/>
      <c r="X48" s="1899"/>
      <c r="Y48" s="1899"/>
      <c r="Z48" s="1900"/>
      <c r="AA48" s="315"/>
    </row>
    <row r="49" spans="1:27" s="13" customFormat="1" ht="13.5" thickBot="1">
      <c r="A49" s="1907" t="s">
        <v>159</v>
      </c>
      <c r="B49" s="1908"/>
      <c r="C49" s="975">
        <f>SUM(C47)+C48</f>
        <v>3</v>
      </c>
      <c r="D49" s="117">
        <f>SUM(D47:D48)</f>
        <v>0</v>
      </c>
      <c r="E49" s="118">
        <f>SUM(E48)+E47</f>
        <v>3</v>
      </c>
      <c r="F49" s="119"/>
      <c r="G49" s="106">
        <f>SUM(G47:G48)</f>
        <v>0</v>
      </c>
      <c r="H49" s="112">
        <f>SUM(H47:H48)</f>
        <v>10</v>
      </c>
      <c r="I49" s="117">
        <f>SUM(I47:I48)</f>
        <v>0</v>
      </c>
      <c r="J49" s="118">
        <f>SUM(J47:J48)</f>
        <v>10</v>
      </c>
      <c r="K49" s="975"/>
      <c r="L49" s="113">
        <f>SUM(L47:L48)</f>
        <v>0</v>
      </c>
      <c r="M49" s="976">
        <f>SUM(M47:M48)</f>
        <v>0</v>
      </c>
      <c r="N49" s="977">
        <f>SUM(N47:N48)</f>
        <v>0</v>
      </c>
      <c r="O49" s="978">
        <f>SUM(O47:O48)</f>
        <v>0</v>
      </c>
      <c r="P49" s="116"/>
      <c r="Q49" s="979">
        <f>SUM(Q47:Q48)</f>
        <v>0</v>
      </c>
      <c r="R49" s="1839"/>
      <c r="S49" s="1840"/>
      <c r="T49" s="1840"/>
      <c r="U49" s="1840"/>
      <c r="V49" s="889">
        <f>C49+H49+M49</f>
        <v>13</v>
      </c>
      <c r="W49" s="890">
        <f>D49+I49+N49</f>
        <v>0</v>
      </c>
      <c r="X49" s="980">
        <f>SUM(V49:W49)</f>
        <v>13</v>
      </c>
      <c r="Y49" s="980">
        <f>G49+L49+Q49</f>
        <v>0</v>
      </c>
      <c r="Z49" s="106">
        <f>V49+Q49+L49+G49</f>
        <v>13</v>
      </c>
      <c r="AA49" s="316"/>
    </row>
    <row r="50" spans="1:26" ht="9.75" customHeight="1" thickBot="1">
      <c r="A50" s="198"/>
      <c r="B50" s="138"/>
      <c r="C50" s="6"/>
      <c r="D50" s="6"/>
      <c r="E50" s="6"/>
      <c r="F50" s="58"/>
      <c r="G50" s="6"/>
      <c r="H50" s="6"/>
      <c r="I50" s="6"/>
      <c r="J50" s="6"/>
      <c r="K50" s="6"/>
      <c r="L50" s="6"/>
      <c r="M50" s="4"/>
      <c r="N50" s="4"/>
      <c r="O50" s="4"/>
      <c r="P50" s="6"/>
      <c r="Q50" s="6"/>
      <c r="R50" s="4"/>
      <c r="S50" s="124"/>
      <c r="T50" s="4"/>
      <c r="U50" s="6"/>
      <c r="V50" s="6"/>
      <c r="W50" s="16"/>
      <c r="X50" s="16"/>
      <c r="Y50" s="16"/>
      <c r="Z50" s="6"/>
    </row>
    <row r="51" spans="1:27" ht="6" customHeight="1" hidden="1">
      <c r="A51" s="199"/>
      <c r="B51" s="36"/>
      <c r="C51" s="10"/>
      <c r="D51" s="52"/>
      <c r="E51" s="52"/>
      <c r="F51" s="38"/>
      <c r="G51" s="9"/>
      <c r="H51" s="31"/>
      <c r="I51" s="10"/>
      <c r="J51" s="10"/>
      <c r="K51" s="10"/>
      <c r="L51" s="9"/>
      <c r="M51" s="2"/>
      <c r="N51" s="2"/>
      <c r="O51" s="2"/>
      <c r="P51" s="10"/>
      <c r="Q51" s="9"/>
      <c r="R51" s="2"/>
      <c r="S51" s="2"/>
      <c r="T51" s="2"/>
      <c r="U51" s="10"/>
      <c r="V51" s="9"/>
      <c r="W51" s="17"/>
      <c r="X51" s="17"/>
      <c r="Y51" s="17"/>
      <c r="Z51" s="9"/>
      <c r="AA51" s="314"/>
    </row>
    <row r="52" spans="1:27" ht="12.75">
      <c r="A52" s="1747" t="s">
        <v>218</v>
      </c>
      <c r="B52" s="1748"/>
      <c r="C52" s="183"/>
      <c r="D52" s="183"/>
      <c r="E52" s="183"/>
      <c r="F52" s="184"/>
      <c r="G52" s="183"/>
      <c r="H52" s="183"/>
      <c r="I52" s="183"/>
      <c r="J52" s="183"/>
      <c r="K52" s="183"/>
      <c r="L52" s="183"/>
      <c r="M52" s="186"/>
      <c r="N52" s="186"/>
      <c r="O52" s="186"/>
      <c r="P52" s="183"/>
      <c r="Q52" s="183"/>
      <c r="R52" s="186"/>
      <c r="S52" s="186"/>
      <c r="T52" s="186"/>
      <c r="U52" s="183"/>
      <c r="V52" s="183"/>
      <c r="W52" s="187"/>
      <c r="X52" s="187"/>
      <c r="Y52" s="187"/>
      <c r="Z52" s="185"/>
      <c r="AA52" s="314"/>
    </row>
    <row r="53" spans="1:27" ht="12.75">
      <c r="A53" s="195"/>
      <c r="B53" s="987" t="s">
        <v>33</v>
      </c>
      <c r="C53" s="105"/>
      <c r="D53" s="204"/>
      <c r="E53" s="294"/>
      <c r="F53" s="896"/>
      <c r="G53" s="8"/>
      <c r="H53" s="203"/>
      <c r="I53" s="967"/>
      <c r="J53" s="427"/>
      <c r="K53" s="105"/>
      <c r="L53" s="11"/>
      <c r="M53" s="988"/>
      <c r="N53" s="338"/>
      <c r="O53" s="383"/>
      <c r="P53" s="30"/>
      <c r="Q53" s="56"/>
      <c r="R53" s="1901" t="s">
        <v>78</v>
      </c>
      <c r="S53" s="1902"/>
      <c r="T53" s="1902"/>
      <c r="U53" s="1902"/>
      <c r="V53" s="1902"/>
      <c r="W53" s="1902"/>
      <c r="X53" s="1902"/>
      <c r="Y53" s="1902"/>
      <c r="Z53" s="1903"/>
      <c r="AA53" s="314"/>
    </row>
    <row r="54" spans="1:27" ht="24" customHeight="1">
      <c r="A54" s="993">
        <v>3</v>
      </c>
      <c r="B54" s="994" t="s">
        <v>546</v>
      </c>
      <c r="C54" s="995"/>
      <c r="D54" s="996"/>
      <c r="E54" s="997"/>
      <c r="F54" s="998"/>
      <c r="G54" s="999"/>
      <c r="H54" s="1000"/>
      <c r="I54" s="996"/>
      <c r="J54" s="1001"/>
      <c r="K54" s="995"/>
      <c r="L54" s="1002"/>
      <c r="M54" s="1003"/>
      <c r="N54" s="1004"/>
      <c r="O54" s="1005"/>
      <c r="P54" s="1006"/>
      <c r="Q54" s="1002"/>
      <c r="R54" s="1952" t="s">
        <v>431</v>
      </c>
      <c r="S54" s="1953"/>
      <c r="T54" s="1953"/>
      <c r="U54" s="1953"/>
      <c r="V54" s="1953"/>
      <c r="W54" s="1953"/>
      <c r="X54" s="1953"/>
      <c r="Y54" s="1953"/>
      <c r="Z54" s="1954"/>
      <c r="AA54" s="314"/>
    </row>
    <row r="55" spans="1:27" s="13" customFormat="1" ht="13.5" thickBot="1">
      <c r="A55" s="1839" t="s">
        <v>160</v>
      </c>
      <c r="B55" s="1852"/>
      <c r="C55" s="887">
        <f>SUM(C53:C54)</f>
        <v>0</v>
      </c>
      <c r="D55" s="883">
        <f>SUM(D53:D54)</f>
        <v>0</v>
      </c>
      <c r="E55" s="883">
        <f>SUM(E53)+E53</f>
        <v>0</v>
      </c>
      <c r="F55" s="898"/>
      <c r="G55" s="899">
        <f>SUM(G53:G54)</f>
        <v>0</v>
      </c>
      <c r="H55" s="881">
        <f>SUM(H53:H54)</f>
        <v>0</v>
      </c>
      <c r="I55" s="882">
        <f>SUM(I53:I54)</f>
        <v>0</v>
      </c>
      <c r="J55" s="886">
        <f>SUM(J53:J54)</f>
        <v>0</v>
      </c>
      <c r="K55" s="887"/>
      <c r="L55" s="885">
        <f>SUM(L53:L54)</f>
        <v>0</v>
      </c>
      <c r="M55" s="989">
        <f>SUM(M53:M54)</f>
        <v>0</v>
      </c>
      <c r="N55" s="990">
        <f>SUM(N53:N54)</f>
        <v>0</v>
      </c>
      <c r="O55" s="991">
        <f>SUM(O53:O54)</f>
        <v>0</v>
      </c>
      <c r="P55" s="992"/>
      <c r="Q55" s="885">
        <f>SUM(Q53:Q54)</f>
        <v>0</v>
      </c>
      <c r="R55" s="1839"/>
      <c r="S55" s="1840"/>
      <c r="T55" s="1840"/>
      <c r="U55" s="1840"/>
      <c r="V55" s="889">
        <f>C55+H55+M55</f>
        <v>0</v>
      </c>
      <c r="W55" s="890">
        <f>D55+I55+N55</f>
        <v>0</v>
      </c>
      <c r="X55" s="891">
        <f>SUM(V55:W55)</f>
        <v>0</v>
      </c>
      <c r="Y55" s="891">
        <f>G55+L55+Q55</f>
        <v>0</v>
      </c>
      <c r="Z55" s="106">
        <f>G55+L55+Q55+V55</f>
        <v>0</v>
      </c>
      <c r="AA55" s="316"/>
    </row>
    <row r="56" spans="1:27" ht="6" customHeight="1">
      <c r="A56" s="193"/>
      <c r="B56" s="121"/>
      <c r="C56" s="74"/>
      <c r="D56" s="74"/>
      <c r="E56" s="74"/>
      <c r="F56" s="75"/>
      <c r="G56" s="74"/>
      <c r="H56" s="74"/>
      <c r="I56" s="74"/>
      <c r="J56" s="74"/>
      <c r="K56" s="74"/>
      <c r="L56" s="74"/>
      <c r="M56" s="121"/>
      <c r="N56" s="121"/>
      <c r="O56" s="121"/>
      <c r="P56" s="74"/>
      <c r="Q56" s="74"/>
      <c r="R56" s="121"/>
      <c r="S56" s="121"/>
      <c r="T56" s="121"/>
      <c r="U56" s="74"/>
      <c r="V56" s="74"/>
      <c r="W56" s="157"/>
      <c r="X56" s="157"/>
      <c r="Y56" s="157"/>
      <c r="Z56" s="74"/>
      <c r="AA56" s="4"/>
    </row>
    <row r="57" spans="1:29" ht="7.5" customHeight="1" thickBot="1">
      <c r="A57" s="197"/>
      <c r="B57" s="2"/>
      <c r="C57" s="10"/>
      <c r="D57" s="10"/>
      <c r="E57" s="10"/>
      <c r="F57" s="38"/>
      <c r="G57" s="10"/>
      <c r="H57" s="10"/>
      <c r="I57" s="10"/>
      <c r="J57" s="1502"/>
      <c r="K57" s="1502"/>
      <c r="L57" s="1502"/>
      <c r="M57" s="1503"/>
      <c r="N57" s="1503"/>
      <c r="O57" s="1503"/>
      <c r="P57" s="1504"/>
      <c r="Q57" s="1502"/>
      <c r="R57" s="1503"/>
      <c r="S57" s="1503"/>
      <c r="T57" s="1503"/>
      <c r="U57" s="1502"/>
      <c r="V57" s="1502"/>
      <c r="W57" s="1505"/>
      <c r="X57" s="1505"/>
      <c r="Y57" s="1505"/>
      <c r="Z57" s="1502"/>
      <c r="AA57" s="4"/>
      <c r="AB57" s="4"/>
      <c r="AC57" s="4"/>
    </row>
    <row r="58" spans="1:27" ht="15" customHeight="1">
      <c r="A58" s="1753" t="s">
        <v>339</v>
      </c>
      <c r="B58" s="1754"/>
      <c r="C58" s="1754"/>
      <c r="D58" s="1754"/>
      <c r="E58" s="1754"/>
      <c r="F58" s="1754"/>
      <c r="G58" s="1754"/>
      <c r="H58" s="1890"/>
      <c r="I58" s="1890"/>
      <c r="J58" s="1890"/>
      <c r="K58" s="1890"/>
      <c r="L58" s="1890"/>
      <c r="M58" s="1890"/>
      <c r="N58" s="1890"/>
      <c r="O58" s="1890"/>
      <c r="P58" s="1890"/>
      <c r="Q58" s="1890"/>
      <c r="R58" s="1890"/>
      <c r="S58" s="1890"/>
      <c r="T58" s="1890"/>
      <c r="U58" s="1890"/>
      <c r="V58" s="1890"/>
      <c r="W58" s="1890"/>
      <c r="X58" s="1890"/>
      <c r="Y58" s="1890"/>
      <c r="Z58" s="1891"/>
      <c r="AA58" s="1501"/>
    </row>
    <row r="59" spans="1:27" s="625" customFormat="1" ht="15.75" customHeight="1">
      <c r="A59" s="860" t="s">
        <v>417</v>
      </c>
      <c r="B59" s="1024" t="s">
        <v>344</v>
      </c>
      <c r="C59" s="1025"/>
      <c r="D59" s="1026"/>
      <c r="E59" s="1027"/>
      <c r="F59" s="1028"/>
      <c r="G59" s="1029"/>
      <c r="H59" s="1655"/>
      <c r="I59" s="1026"/>
      <c r="J59" s="1027"/>
      <c r="K59" s="1656"/>
      <c r="L59" s="1657"/>
      <c r="M59" s="1655"/>
      <c r="N59" s="1026"/>
      <c r="O59" s="1027"/>
      <c r="P59" s="1656"/>
      <c r="Q59" s="1657"/>
      <c r="R59" s="1892" t="s">
        <v>436</v>
      </c>
      <c r="S59" s="1893"/>
      <c r="T59" s="1893"/>
      <c r="U59" s="1893"/>
      <c r="V59" s="1893"/>
      <c r="W59" s="1893"/>
      <c r="X59" s="1893"/>
      <c r="Y59" s="1893"/>
      <c r="Z59" s="1894"/>
      <c r="AA59" s="624"/>
    </row>
    <row r="60" spans="1:27" s="13" customFormat="1" ht="42.75" customHeight="1">
      <c r="A60" s="860" t="s">
        <v>417</v>
      </c>
      <c r="B60" s="1024" t="s">
        <v>55</v>
      </c>
      <c r="C60" s="1030">
        <v>2.5</v>
      </c>
      <c r="D60" s="1031"/>
      <c r="E60" s="1032">
        <f>SUM(C60:D60)</f>
        <v>2.5</v>
      </c>
      <c r="F60" s="1033" t="s">
        <v>435</v>
      </c>
      <c r="G60" s="1034"/>
      <c r="H60" s="1658">
        <v>10.6</v>
      </c>
      <c r="I60" s="1031"/>
      <c r="J60" s="1032">
        <f>SUM(H60:I60)</f>
        <v>10.6</v>
      </c>
      <c r="K60" s="1659" t="s">
        <v>435</v>
      </c>
      <c r="L60" s="1660"/>
      <c r="M60" s="1658"/>
      <c r="N60" s="1031"/>
      <c r="O60" s="1032"/>
      <c r="P60" s="1659"/>
      <c r="Q60" s="1660"/>
      <c r="R60" s="1895"/>
      <c r="S60" s="1896"/>
      <c r="T60" s="1896"/>
      <c r="U60" s="1896"/>
      <c r="V60" s="1896"/>
      <c r="W60" s="1896"/>
      <c r="X60" s="1896"/>
      <c r="Y60" s="1896"/>
      <c r="Z60" s="1897"/>
      <c r="AA60" s="316"/>
    </row>
    <row r="61" spans="1:27" ht="12.75">
      <c r="A61" s="1015">
        <v>1</v>
      </c>
      <c r="B61" s="543" t="s">
        <v>57</v>
      </c>
      <c r="C61" s="107">
        <v>5.5</v>
      </c>
      <c r="D61" s="78"/>
      <c r="E61" s="79">
        <f aca="true" t="shared" si="1" ref="E61:E71">SUM(C61:D61)</f>
        <v>5.5</v>
      </c>
      <c r="F61" s="115"/>
      <c r="G61" s="84"/>
      <c r="H61" s="77"/>
      <c r="I61" s="78"/>
      <c r="J61" s="54"/>
      <c r="K61" s="83"/>
      <c r="L61" s="80"/>
      <c r="M61" s="77"/>
      <c r="N61" s="78"/>
      <c r="O61" s="54"/>
      <c r="P61" s="83"/>
      <c r="Q61" s="80"/>
      <c r="R61" s="1824" t="s">
        <v>437</v>
      </c>
      <c r="S61" s="1825"/>
      <c r="T61" s="1825"/>
      <c r="U61" s="1825"/>
      <c r="V61" s="1825"/>
      <c r="W61" s="1825"/>
      <c r="X61" s="1825"/>
      <c r="Y61" s="1825"/>
      <c r="Z61" s="1826"/>
      <c r="AA61" s="318"/>
    </row>
    <row r="62" spans="1:27" ht="12.75">
      <c r="A62" s="1048">
        <v>1</v>
      </c>
      <c r="B62" s="1049" t="s">
        <v>442</v>
      </c>
      <c r="C62" s="1050"/>
      <c r="D62" s="1051"/>
      <c r="E62" s="1052"/>
      <c r="F62" s="1053"/>
      <c r="G62" s="1054"/>
      <c r="H62" s="1055"/>
      <c r="I62" s="1051"/>
      <c r="J62" s="1056"/>
      <c r="K62" s="1057"/>
      <c r="L62" s="1058"/>
      <c r="M62" s="1055"/>
      <c r="N62" s="1051"/>
      <c r="O62" s="1056"/>
      <c r="P62" s="1057"/>
      <c r="Q62" s="1058"/>
      <c r="R62" s="1846" t="s">
        <v>443</v>
      </c>
      <c r="S62" s="1847"/>
      <c r="T62" s="1847"/>
      <c r="U62" s="1847"/>
      <c r="V62" s="1847"/>
      <c r="W62" s="1847"/>
      <c r="X62" s="1847"/>
      <c r="Y62" s="1848"/>
      <c r="Z62" s="712"/>
      <c r="AA62" s="1047"/>
    </row>
    <row r="63" spans="1:27" s="13" customFormat="1" ht="23.25" customHeight="1">
      <c r="A63" s="860" t="s">
        <v>417</v>
      </c>
      <c r="B63" s="1036" t="s">
        <v>440</v>
      </c>
      <c r="C63" s="1037">
        <v>0.4</v>
      </c>
      <c r="D63" s="1038"/>
      <c r="E63" s="1039">
        <f t="shared" si="1"/>
        <v>0.4</v>
      </c>
      <c r="F63" s="1040"/>
      <c r="G63" s="1041"/>
      <c r="H63" s="1042"/>
      <c r="I63" s="1038"/>
      <c r="J63" s="1043"/>
      <c r="K63" s="1044"/>
      <c r="L63" s="1045"/>
      <c r="M63" s="1042"/>
      <c r="N63" s="1038"/>
      <c r="O63" s="1043"/>
      <c r="P63" s="1044"/>
      <c r="Q63" s="1045"/>
      <c r="R63" s="1884" t="s">
        <v>439</v>
      </c>
      <c r="S63" s="1885"/>
      <c r="T63" s="1885"/>
      <c r="U63" s="1885"/>
      <c r="V63" s="1885"/>
      <c r="W63" s="1885"/>
      <c r="X63" s="1885"/>
      <c r="Y63" s="1886"/>
      <c r="Z63" s="1035"/>
      <c r="AA63" s="316"/>
    </row>
    <row r="64" spans="1:27" s="13" customFormat="1" ht="24.75" customHeight="1">
      <c r="A64" s="860" t="s">
        <v>417</v>
      </c>
      <c r="B64" s="1036" t="s">
        <v>441</v>
      </c>
      <c r="C64" s="1037">
        <v>4.5</v>
      </c>
      <c r="D64" s="1038"/>
      <c r="E64" s="1046">
        <f>SUM(C64:D64)</f>
        <v>4.5</v>
      </c>
      <c r="F64" s="1040" t="s">
        <v>435</v>
      </c>
      <c r="G64" s="1041">
        <v>3.9</v>
      </c>
      <c r="H64" s="1042"/>
      <c r="I64" s="1038"/>
      <c r="J64" s="1043"/>
      <c r="K64" s="1044"/>
      <c r="L64" s="1045"/>
      <c r="M64" s="1042"/>
      <c r="N64" s="1038"/>
      <c r="O64" s="1043"/>
      <c r="P64" s="1044"/>
      <c r="Q64" s="1045"/>
      <c r="R64" s="1887"/>
      <c r="S64" s="1888"/>
      <c r="T64" s="1888"/>
      <c r="U64" s="1888"/>
      <c r="V64" s="1888"/>
      <c r="W64" s="1888"/>
      <c r="X64" s="1888"/>
      <c r="Y64" s="1889"/>
      <c r="Z64" s="1035"/>
      <c r="AA64" s="316"/>
    </row>
    <row r="65" spans="1:27" s="13" customFormat="1" ht="12.75" customHeight="1">
      <c r="A65" s="860" t="s">
        <v>417</v>
      </c>
      <c r="B65" s="1036" t="s">
        <v>148</v>
      </c>
      <c r="C65" s="1037">
        <v>2.2</v>
      </c>
      <c r="D65" s="1038"/>
      <c r="E65" s="1039">
        <f t="shared" si="1"/>
        <v>2.2</v>
      </c>
      <c r="F65" s="1040" t="s">
        <v>438</v>
      </c>
      <c r="G65" s="1041">
        <v>1.7</v>
      </c>
      <c r="H65" s="1042"/>
      <c r="I65" s="1038"/>
      <c r="J65" s="1043"/>
      <c r="K65" s="1044"/>
      <c r="L65" s="1045"/>
      <c r="M65" s="1042"/>
      <c r="N65" s="1038"/>
      <c r="O65" s="1043"/>
      <c r="P65" s="1044"/>
      <c r="Q65" s="1045"/>
      <c r="R65" s="1841"/>
      <c r="S65" s="1842"/>
      <c r="T65" s="1842"/>
      <c r="U65" s="1842"/>
      <c r="V65" s="1842"/>
      <c r="W65" s="1842"/>
      <c r="X65" s="1842"/>
      <c r="Y65" s="1842"/>
      <c r="Z65" s="1035"/>
      <c r="AA65" s="316"/>
    </row>
    <row r="66" spans="1:27" s="13" customFormat="1" ht="12.75" customHeight="1">
      <c r="A66" s="1068">
        <v>1</v>
      </c>
      <c r="B66" s="1065" t="s">
        <v>444</v>
      </c>
      <c r="C66" s="1069"/>
      <c r="D66" s="1070">
        <v>4.8</v>
      </c>
      <c r="E66" s="1052">
        <f t="shared" si="1"/>
        <v>4.8</v>
      </c>
      <c r="F66" s="1805" t="s">
        <v>447</v>
      </c>
      <c r="G66" s="1071">
        <v>2</v>
      </c>
      <c r="H66" s="1072"/>
      <c r="I66" s="1073"/>
      <c r="J66" s="1074"/>
      <c r="K66" s="1075"/>
      <c r="L66" s="1076"/>
      <c r="M66" s="1072"/>
      <c r="N66" s="1073"/>
      <c r="O66" s="1074"/>
      <c r="P66" s="1075"/>
      <c r="Q66" s="1076"/>
      <c r="R66" s="1808" t="s">
        <v>448</v>
      </c>
      <c r="S66" s="1809"/>
      <c r="T66" s="1809"/>
      <c r="U66" s="1809"/>
      <c r="V66" s="1809"/>
      <c r="W66" s="1809"/>
      <c r="X66" s="1809"/>
      <c r="Y66" s="1810"/>
      <c r="Z66" s="1064"/>
      <c r="AA66" s="316"/>
    </row>
    <row r="67" spans="1:27" s="13" customFormat="1" ht="15" customHeight="1">
      <c r="A67" s="1068">
        <v>1</v>
      </c>
      <c r="B67" s="1066" t="s">
        <v>445</v>
      </c>
      <c r="C67" s="1069"/>
      <c r="D67" s="1070">
        <v>0.4</v>
      </c>
      <c r="E67" s="1077">
        <f t="shared" si="1"/>
        <v>0.4</v>
      </c>
      <c r="F67" s="1806"/>
      <c r="G67" s="1071">
        <v>0.2</v>
      </c>
      <c r="H67" s="1072"/>
      <c r="I67" s="1073"/>
      <c r="J67" s="1074"/>
      <c r="K67" s="1075"/>
      <c r="L67" s="1076"/>
      <c r="M67" s="1072"/>
      <c r="N67" s="1073"/>
      <c r="O67" s="1074"/>
      <c r="P67" s="1075"/>
      <c r="Q67" s="1076"/>
      <c r="R67" s="1811"/>
      <c r="S67" s="1812"/>
      <c r="T67" s="1812"/>
      <c r="U67" s="1812"/>
      <c r="V67" s="1812"/>
      <c r="W67" s="1812"/>
      <c r="X67" s="1812"/>
      <c r="Y67" s="1813"/>
      <c r="Z67" s="1064"/>
      <c r="AA67" s="316"/>
    </row>
    <row r="68" spans="1:27" s="13" customFormat="1" ht="18.75" customHeight="1">
      <c r="A68" s="1068">
        <v>1</v>
      </c>
      <c r="B68" s="1067" t="s">
        <v>446</v>
      </c>
      <c r="C68" s="1069"/>
      <c r="D68" s="1070">
        <v>1</v>
      </c>
      <c r="E68" s="1052">
        <f t="shared" si="1"/>
        <v>1</v>
      </c>
      <c r="F68" s="1807"/>
      <c r="G68" s="1071">
        <v>0.5</v>
      </c>
      <c r="H68" s="1072"/>
      <c r="I68" s="1073"/>
      <c r="J68" s="1074"/>
      <c r="K68" s="1075"/>
      <c r="L68" s="1076"/>
      <c r="M68" s="1072"/>
      <c r="N68" s="1073"/>
      <c r="O68" s="1074"/>
      <c r="P68" s="1075"/>
      <c r="Q68" s="1076"/>
      <c r="R68" s="1814"/>
      <c r="S68" s="1815"/>
      <c r="T68" s="1815"/>
      <c r="U68" s="1815"/>
      <c r="V68" s="1815"/>
      <c r="W68" s="1815"/>
      <c r="X68" s="1815"/>
      <c r="Y68" s="1816"/>
      <c r="Z68" s="1064"/>
      <c r="AA68" s="316"/>
    </row>
    <row r="69" spans="1:27" ht="12.75">
      <c r="A69" s="1017">
        <v>1</v>
      </c>
      <c r="B69" s="987" t="s">
        <v>50</v>
      </c>
      <c r="C69" s="30"/>
      <c r="D69" s="207">
        <v>1.5</v>
      </c>
      <c r="E69" s="54">
        <f t="shared" si="1"/>
        <v>1.5</v>
      </c>
      <c r="F69" s="272"/>
      <c r="G69" s="41"/>
      <c r="H69" s="55"/>
      <c r="I69" s="207"/>
      <c r="J69" s="54"/>
      <c r="K69" s="59"/>
      <c r="L69" s="56"/>
      <c r="M69" s="55"/>
      <c r="N69" s="207"/>
      <c r="O69" s="54"/>
      <c r="P69" s="59"/>
      <c r="Q69" s="56"/>
      <c r="R69" s="1880"/>
      <c r="S69" s="1880"/>
      <c r="T69" s="1880"/>
      <c r="U69" s="1880"/>
      <c r="V69" s="1880"/>
      <c r="W69" s="1880"/>
      <c r="X69" s="1880"/>
      <c r="Y69" s="1880"/>
      <c r="Z69" s="1881"/>
      <c r="AA69" s="314"/>
    </row>
    <row r="70" spans="1:27" ht="12.75">
      <c r="A70" s="1015">
        <v>1</v>
      </c>
      <c r="B70" s="1018" t="s">
        <v>52</v>
      </c>
      <c r="C70" s="99"/>
      <c r="D70" s="78">
        <v>0.5</v>
      </c>
      <c r="E70" s="54">
        <f t="shared" si="1"/>
        <v>0.5</v>
      </c>
      <c r="F70" s="115"/>
      <c r="G70" s="84"/>
      <c r="H70" s="83"/>
      <c r="I70" s="78"/>
      <c r="J70" s="54"/>
      <c r="K70" s="83"/>
      <c r="L70" s="80"/>
      <c r="M70" s="83"/>
      <c r="N70" s="78"/>
      <c r="O70" s="54"/>
      <c r="P70" s="83"/>
      <c r="Q70" s="80"/>
      <c r="R70" s="1824"/>
      <c r="S70" s="1825"/>
      <c r="T70" s="1825"/>
      <c r="U70" s="1825"/>
      <c r="V70" s="1825"/>
      <c r="W70" s="1825"/>
      <c r="X70" s="1825"/>
      <c r="Y70" s="1825"/>
      <c r="Z70" s="1826"/>
      <c r="AA70" s="314"/>
    </row>
    <row r="71" spans="1:27" ht="12.75">
      <c r="A71" s="1015">
        <v>1</v>
      </c>
      <c r="B71" s="543" t="s">
        <v>53</v>
      </c>
      <c r="C71" s="99"/>
      <c r="D71" s="78">
        <v>0.7</v>
      </c>
      <c r="E71" s="54">
        <f t="shared" si="1"/>
        <v>0.7</v>
      </c>
      <c r="F71" s="115"/>
      <c r="G71" s="84"/>
      <c r="H71" s="83"/>
      <c r="I71" s="78"/>
      <c r="J71" s="54"/>
      <c r="K71" s="83"/>
      <c r="L71" s="80"/>
      <c r="M71" s="83"/>
      <c r="N71" s="78"/>
      <c r="O71" s="54"/>
      <c r="P71" s="83"/>
      <c r="Q71" s="80"/>
      <c r="R71" s="1824"/>
      <c r="S71" s="1825"/>
      <c r="T71" s="1825"/>
      <c r="U71" s="1825"/>
      <c r="V71" s="1825"/>
      <c r="W71" s="1825"/>
      <c r="X71" s="1825"/>
      <c r="Y71" s="1825"/>
      <c r="Z71" s="1826"/>
      <c r="AA71" s="314"/>
    </row>
    <row r="72" spans="1:27" ht="12.75">
      <c r="A72" s="1015">
        <v>2</v>
      </c>
      <c r="B72" s="543" t="s">
        <v>54</v>
      </c>
      <c r="C72" s="107"/>
      <c r="D72" s="78"/>
      <c r="E72" s="54"/>
      <c r="F72" s="115"/>
      <c r="G72" s="84"/>
      <c r="H72" s="83"/>
      <c r="I72" s="78">
        <v>0.6</v>
      </c>
      <c r="J72" s="54">
        <f>SUM(H72:I72)</f>
        <v>0.6</v>
      </c>
      <c r="K72" s="83"/>
      <c r="L72" s="80"/>
      <c r="M72" s="83"/>
      <c r="N72" s="78"/>
      <c r="O72" s="54"/>
      <c r="P72" s="83"/>
      <c r="Q72" s="80"/>
      <c r="R72" s="1824"/>
      <c r="S72" s="1825"/>
      <c r="T72" s="1825"/>
      <c r="U72" s="1825"/>
      <c r="V72" s="1825"/>
      <c r="W72" s="1825"/>
      <c r="X72" s="1825"/>
      <c r="Y72" s="1825"/>
      <c r="Z72" s="1826"/>
      <c r="AA72" s="314"/>
    </row>
    <row r="73" spans="1:27" ht="12.75">
      <c r="A73" s="1015">
        <v>2</v>
      </c>
      <c r="B73" s="543" t="s">
        <v>162</v>
      </c>
      <c r="C73" s="107"/>
      <c r="D73" s="78"/>
      <c r="E73" s="54"/>
      <c r="F73" s="115"/>
      <c r="G73" s="84"/>
      <c r="H73" s="77"/>
      <c r="I73" s="78"/>
      <c r="J73" s="54"/>
      <c r="K73" s="83"/>
      <c r="L73" s="80"/>
      <c r="M73" s="77"/>
      <c r="N73" s="78"/>
      <c r="O73" s="54"/>
      <c r="P73" s="83"/>
      <c r="Q73" s="80"/>
      <c r="R73" s="1827" t="s">
        <v>75</v>
      </c>
      <c r="S73" s="1828"/>
      <c r="T73" s="1828"/>
      <c r="U73" s="1828"/>
      <c r="V73" s="1828"/>
      <c r="W73" s="1828"/>
      <c r="X73" s="1828"/>
      <c r="Y73" s="1828"/>
      <c r="Z73" s="1829"/>
      <c r="AA73" s="314"/>
    </row>
    <row r="74" spans="1:27" ht="24" customHeight="1">
      <c r="A74" s="1015">
        <v>2</v>
      </c>
      <c r="B74" s="1016" t="s">
        <v>56</v>
      </c>
      <c r="C74" s="107"/>
      <c r="D74" s="78"/>
      <c r="E74" s="54"/>
      <c r="F74" s="115"/>
      <c r="G74" s="84"/>
      <c r="H74" s="77">
        <v>2.8</v>
      </c>
      <c r="I74" s="78"/>
      <c r="J74" s="54">
        <f>SUM(H74:I74)</f>
        <v>2.8</v>
      </c>
      <c r="K74" s="83"/>
      <c r="L74" s="80"/>
      <c r="M74" s="77"/>
      <c r="N74" s="78"/>
      <c r="O74" s="54"/>
      <c r="P74" s="83"/>
      <c r="Q74" s="80"/>
      <c r="R74" s="1824"/>
      <c r="S74" s="1825"/>
      <c r="T74" s="1825"/>
      <c r="U74" s="1825"/>
      <c r="V74" s="1825"/>
      <c r="W74" s="1825"/>
      <c r="X74" s="1825"/>
      <c r="Y74" s="1825"/>
      <c r="Z74" s="1826"/>
      <c r="AA74" s="314"/>
    </row>
    <row r="75" spans="1:27" ht="12.75">
      <c r="A75" s="1019">
        <v>3</v>
      </c>
      <c r="B75" s="543" t="s">
        <v>58</v>
      </c>
      <c r="C75" s="1020"/>
      <c r="D75" s="207"/>
      <c r="E75" s="54"/>
      <c r="F75" s="115"/>
      <c r="G75" s="84"/>
      <c r="H75" s="107"/>
      <c r="I75" s="78"/>
      <c r="J75" s="79"/>
      <c r="K75" s="83"/>
      <c r="L75" s="80"/>
      <c r="M75" s="77">
        <v>8.7</v>
      </c>
      <c r="N75" s="78"/>
      <c r="O75" s="79">
        <f>SUM(M75:N75)</f>
        <v>8.7</v>
      </c>
      <c r="P75" s="83"/>
      <c r="Q75" s="80"/>
      <c r="R75" s="1825"/>
      <c r="S75" s="1825"/>
      <c r="T75" s="1825"/>
      <c r="U75" s="1825"/>
      <c r="V75" s="1825"/>
      <c r="W75" s="1825"/>
      <c r="X75" s="1825"/>
      <c r="Y75" s="1825"/>
      <c r="Z75" s="1825"/>
      <c r="AA75" s="525"/>
    </row>
    <row r="76" spans="1:27" ht="18.75" customHeight="1">
      <c r="A76" s="1021">
        <v>3</v>
      </c>
      <c r="B76" s="1022" t="s">
        <v>59</v>
      </c>
      <c r="C76" s="88"/>
      <c r="D76" s="89"/>
      <c r="E76" s="53"/>
      <c r="F76" s="212"/>
      <c r="G76" s="91"/>
      <c r="H76" s="88"/>
      <c r="I76" s="89"/>
      <c r="J76" s="53"/>
      <c r="K76" s="93"/>
      <c r="L76" s="91"/>
      <c r="M76" s="88">
        <v>9.2</v>
      </c>
      <c r="N76" s="89"/>
      <c r="O76" s="53">
        <f>SUM(M76:N76)</f>
        <v>9.2</v>
      </c>
      <c r="P76" s="1023" t="s">
        <v>15</v>
      </c>
      <c r="Q76" s="91">
        <v>8.3</v>
      </c>
      <c r="R76" s="1853"/>
      <c r="S76" s="1854"/>
      <c r="T76" s="1854"/>
      <c r="U76" s="1854"/>
      <c r="V76" s="1854"/>
      <c r="W76" s="1854"/>
      <c r="X76" s="1854"/>
      <c r="Y76" s="1854"/>
      <c r="Z76" s="1826"/>
      <c r="AA76" s="314"/>
    </row>
    <row r="77" spans="1:27" s="13" customFormat="1" ht="13.5" thickBot="1">
      <c r="A77" s="1839" t="s">
        <v>161</v>
      </c>
      <c r="B77" s="1840"/>
      <c r="C77" s="881">
        <f>SUM(C59:C76)</f>
        <v>15.100000000000001</v>
      </c>
      <c r="D77" s="882">
        <f>SUM(D59:D76)</f>
        <v>8.899999999999999</v>
      </c>
      <c r="E77" s="883">
        <f>SUM(E59:E76)</f>
        <v>24</v>
      </c>
      <c r="F77" s="884"/>
      <c r="G77" s="885">
        <f>SUM(G59:G76)</f>
        <v>8.3</v>
      </c>
      <c r="H77" s="881">
        <f>SUM(H59:H76)</f>
        <v>13.399999999999999</v>
      </c>
      <c r="I77" s="882">
        <f>SUM(I59:I76)</f>
        <v>0.6</v>
      </c>
      <c r="J77" s="883">
        <f>SUM(J59:J76)</f>
        <v>14</v>
      </c>
      <c r="K77" s="887"/>
      <c r="L77" s="885">
        <f>SUM(L59:L76)</f>
        <v>0</v>
      </c>
      <c r="M77" s="881">
        <f>SUM(M59:M76)</f>
        <v>17.9</v>
      </c>
      <c r="N77" s="882">
        <f>SUM(N59:N76)</f>
        <v>0</v>
      </c>
      <c r="O77" s="883">
        <f>SUM(O59:O76)</f>
        <v>17.9</v>
      </c>
      <c r="P77" s="887"/>
      <c r="Q77" s="885">
        <f>SUM(Q59:Q76)</f>
        <v>8.3</v>
      </c>
      <c r="R77" s="1837"/>
      <c r="S77" s="1838"/>
      <c r="T77" s="1838"/>
      <c r="U77" s="1838"/>
      <c r="V77" s="889">
        <f>C77+H77+M77</f>
        <v>46.4</v>
      </c>
      <c r="W77" s="1078">
        <f>D77+I77+N77</f>
        <v>9.499999999999998</v>
      </c>
      <c r="X77" s="966">
        <f>SUM(V77:W77)</f>
        <v>55.9</v>
      </c>
      <c r="Y77" s="891">
        <f>G77+L77+Q77</f>
        <v>16.6</v>
      </c>
      <c r="Z77" s="35">
        <f>G77+L77+Q77+V77</f>
        <v>63</v>
      </c>
      <c r="AA77" s="316"/>
    </row>
    <row r="78" spans="1:26" ht="9.75" customHeight="1" thickBot="1">
      <c r="A78" s="201"/>
      <c r="B78" s="65"/>
      <c r="C78" s="6"/>
      <c r="D78" s="6"/>
      <c r="E78" s="6"/>
      <c r="F78" s="58"/>
      <c r="G78" s="6"/>
      <c r="H78" s="6"/>
      <c r="I78" s="6"/>
      <c r="J78" s="6"/>
      <c r="K78" s="6"/>
      <c r="L78" s="6"/>
      <c r="M78" s="4"/>
      <c r="N78" s="4"/>
      <c r="O78" s="4"/>
      <c r="P78" s="6"/>
      <c r="Q78" s="6"/>
      <c r="R78" s="4"/>
      <c r="S78" s="4"/>
      <c r="T78" s="4"/>
      <c r="U78" s="6"/>
      <c r="V78" s="6"/>
      <c r="W78" s="16"/>
      <c r="X78" s="16"/>
      <c r="Y78" s="16"/>
      <c r="Z78" s="6"/>
    </row>
    <row r="79" spans="1:27" ht="15" customHeight="1">
      <c r="A79" s="1753" t="s">
        <v>340</v>
      </c>
      <c r="B79" s="1754"/>
      <c r="C79" s="1754"/>
      <c r="D79" s="1754"/>
      <c r="E79" s="1754"/>
      <c r="F79" s="1754"/>
      <c r="G79" s="1754"/>
      <c r="H79" s="1754"/>
      <c r="I79" s="1754"/>
      <c r="J79" s="1754"/>
      <c r="K79" s="1754"/>
      <c r="L79" s="1754"/>
      <c r="M79" s="1754"/>
      <c r="N79" s="1754"/>
      <c r="O79" s="1754"/>
      <c r="P79" s="1754"/>
      <c r="Q79" s="1754"/>
      <c r="R79" s="1754"/>
      <c r="S79" s="1754"/>
      <c r="T79" s="1754"/>
      <c r="U79" s="1754"/>
      <c r="V79" s="1754"/>
      <c r="W79" s="1754"/>
      <c r="X79" s="1754"/>
      <c r="Y79" s="1754"/>
      <c r="Z79" s="1755"/>
      <c r="AA79" s="314"/>
    </row>
    <row r="80" spans="1:27" ht="25.5">
      <c r="A80" s="815">
        <v>1</v>
      </c>
      <c r="B80" s="103" t="s">
        <v>243</v>
      </c>
      <c r="C80" s="108">
        <v>8</v>
      </c>
      <c r="D80" s="134">
        <v>1.5</v>
      </c>
      <c r="E80" s="171">
        <f>SUM(C80:D80)</f>
        <v>9.5</v>
      </c>
      <c r="F80" s="352"/>
      <c r="G80" s="110"/>
      <c r="H80" s="108"/>
      <c r="I80" s="134"/>
      <c r="J80" s="135"/>
      <c r="K80" s="173"/>
      <c r="L80" s="110"/>
      <c r="M80" s="174"/>
      <c r="N80" s="175"/>
      <c r="O80" s="176"/>
      <c r="P80" s="173"/>
      <c r="Q80" s="137"/>
      <c r="R80" s="1937"/>
      <c r="S80" s="1938"/>
      <c r="T80" s="1939"/>
      <c r="U80" s="133"/>
      <c r="V80" s="1079">
        <f>C80+H80+M80</f>
        <v>8</v>
      </c>
      <c r="W80" s="1080">
        <f>D80+I80+N80</f>
        <v>1.5</v>
      </c>
      <c r="X80" s="180">
        <f>SUM(V80:W80)</f>
        <v>9.5</v>
      </c>
      <c r="Y80" s="180">
        <f>G80+L80+Q80</f>
        <v>0</v>
      </c>
      <c r="Z80" s="137">
        <f>G80+L80+Q80+V80</f>
        <v>8</v>
      </c>
      <c r="AA80" s="314"/>
    </row>
    <row r="81" spans="1:27" s="13" customFormat="1" ht="13.5" thickBot="1">
      <c r="A81" s="1839" t="s">
        <v>341</v>
      </c>
      <c r="B81" s="1852"/>
      <c r="C81" s="975">
        <f>SUM(C80:C80)</f>
        <v>8</v>
      </c>
      <c r="D81" s="118">
        <f>SUM(D80)</f>
        <v>1.5</v>
      </c>
      <c r="E81" s="118">
        <f>SUM(E80)</f>
        <v>9.5</v>
      </c>
      <c r="F81" s="119"/>
      <c r="G81" s="106">
        <f>SUM(G80:G80)</f>
        <v>0</v>
      </c>
      <c r="H81" s="112">
        <f>SUM(H80:H80)</f>
        <v>0</v>
      </c>
      <c r="I81" s="117">
        <f>SUM(I80:I80)</f>
        <v>0</v>
      </c>
      <c r="J81" s="1081">
        <f>SUM(J80:J80)</f>
        <v>0</v>
      </c>
      <c r="K81" s="975"/>
      <c r="L81" s="113">
        <f>SUM(L80:L80)</f>
        <v>0</v>
      </c>
      <c r="M81" s="1082">
        <f>SUM(M80:M80)</f>
        <v>0</v>
      </c>
      <c r="N81" s="977">
        <f>SUM(N80:N80)</f>
        <v>0</v>
      </c>
      <c r="O81" s="978">
        <f>SUM(O80:O80)</f>
        <v>0</v>
      </c>
      <c r="P81" s="116"/>
      <c r="Q81" s="113">
        <f>SUM(Q80:Q80)</f>
        <v>0</v>
      </c>
      <c r="R81" s="1839"/>
      <c r="S81" s="1840"/>
      <c r="T81" s="1840"/>
      <c r="U81" s="1840"/>
      <c r="V81" s="889">
        <f>C81+H81+M81</f>
        <v>8</v>
      </c>
      <c r="W81" s="980">
        <f>D81+I81+N81</f>
        <v>1.5</v>
      </c>
      <c r="X81" s="980">
        <f>SUM(V81:W81)</f>
        <v>9.5</v>
      </c>
      <c r="Y81" s="980">
        <f>G81+L81+Q81</f>
        <v>0</v>
      </c>
      <c r="Z81" s="35">
        <f>G81+L81+Q81+V81</f>
        <v>8</v>
      </c>
      <c r="AA81" s="316"/>
    </row>
    <row r="82" spans="1:76" s="42" customFormat="1" ht="13.5" thickBot="1">
      <c r="A82" s="1860" t="s">
        <v>333</v>
      </c>
      <c r="B82" s="1861"/>
      <c r="C82" s="1083">
        <f>C81+C77</f>
        <v>23.1</v>
      </c>
      <c r="D82" s="1084">
        <f>D81+D77</f>
        <v>10.399999999999999</v>
      </c>
      <c r="E82" s="1085">
        <f>E81+E77</f>
        <v>33.5</v>
      </c>
      <c r="F82" s="1086"/>
      <c r="G82" s="1087">
        <f>G81+G77</f>
        <v>8.3</v>
      </c>
      <c r="H82" s="1083">
        <f>H81+H77</f>
        <v>13.399999999999999</v>
      </c>
      <c r="I82" s="1084">
        <f>I81+I77</f>
        <v>0.6</v>
      </c>
      <c r="J82" s="1088">
        <f>H82+I82</f>
        <v>13.999999999999998</v>
      </c>
      <c r="K82" s="1089"/>
      <c r="L82" s="1087">
        <f>L81+L77</f>
        <v>0</v>
      </c>
      <c r="M82" s="1089">
        <f>M81+M77</f>
        <v>17.9</v>
      </c>
      <c r="N82" s="1084">
        <f>N81+N77</f>
        <v>0</v>
      </c>
      <c r="O82" s="1085">
        <f>N82+M82</f>
        <v>17.9</v>
      </c>
      <c r="P82" s="1089"/>
      <c r="Q82" s="636">
        <f>Q81+Q77</f>
        <v>8.3</v>
      </c>
      <c r="R82" s="1862"/>
      <c r="S82" s="1863"/>
      <c r="T82" s="1864"/>
      <c r="U82" s="1089"/>
      <c r="V82" s="636">
        <f>V81+V77</f>
        <v>54.4</v>
      </c>
      <c r="W82" s="1090">
        <f>W81+W77</f>
        <v>10.999999999999998</v>
      </c>
      <c r="X82" s="1090">
        <f>X81+X77</f>
        <v>65.4</v>
      </c>
      <c r="Y82" s="1090">
        <f>Y81+Y77</f>
        <v>16.6</v>
      </c>
      <c r="Z82" s="613">
        <f>G82+L82+Q82+V82</f>
        <v>71</v>
      </c>
      <c r="AA82" s="316"/>
      <c r="AB82" s="20"/>
      <c r="AC82" s="20"/>
      <c r="AD82" s="20"/>
      <c r="AE82" s="20"/>
      <c r="AF82" s="787"/>
      <c r="AG82" s="787"/>
      <c r="AH82" s="787"/>
      <c r="AI82" s="787"/>
      <c r="AJ82" s="787"/>
      <c r="AK82" s="787"/>
      <c r="AL82" s="787"/>
      <c r="AM82" s="787"/>
      <c r="AN82" s="787"/>
      <c r="AO82" s="787"/>
      <c r="AP82" s="787"/>
      <c r="AQ82" s="787"/>
      <c r="AR82" s="787"/>
      <c r="AS82" s="787"/>
      <c r="AT82" s="787"/>
      <c r="AU82" s="787"/>
      <c r="AV82" s="787"/>
      <c r="AW82" s="787"/>
      <c r="AX82" s="787"/>
      <c r="AY82" s="787"/>
      <c r="AZ82" s="787"/>
      <c r="BA82" s="787"/>
      <c r="BB82" s="787"/>
      <c r="BC82" s="787"/>
      <c r="BD82" s="787"/>
      <c r="BE82" s="787"/>
      <c r="BF82" s="787"/>
      <c r="BG82" s="787"/>
      <c r="BH82" s="787"/>
      <c r="BI82" s="787"/>
      <c r="BJ82" s="787"/>
      <c r="BK82" s="787"/>
      <c r="BL82" s="787"/>
      <c r="BM82" s="787"/>
      <c r="BN82" s="787"/>
      <c r="BO82" s="787"/>
      <c r="BP82" s="787"/>
      <c r="BQ82" s="787"/>
      <c r="BR82" s="787"/>
      <c r="BS82" s="787"/>
      <c r="BT82" s="787"/>
      <c r="BU82" s="787"/>
      <c r="BV82" s="787"/>
      <c r="BW82" s="787"/>
      <c r="BX82" s="787"/>
    </row>
    <row r="83" spans="1:76" ht="9.75" customHeight="1" thickBot="1">
      <c r="A83" s="201"/>
      <c r="B83" s="65"/>
      <c r="C83" s="6"/>
      <c r="D83" s="6"/>
      <c r="E83" s="6"/>
      <c r="F83" s="58"/>
      <c r="G83" s="6"/>
      <c r="H83" s="6"/>
      <c r="I83" s="6"/>
      <c r="J83" s="6"/>
      <c r="K83" s="6"/>
      <c r="L83" s="6"/>
      <c r="M83" s="4"/>
      <c r="N83" s="4"/>
      <c r="O83" s="4"/>
      <c r="P83" s="6"/>
      <c r="Q83" s="6"/>
      <c r="R83" s="4"/>
      <c r="S83" s="4"/>
      <c r="T83" s="4"/>
      <c r="U83" s="6"/>
      <c r="V83" s="6"/>
      <c r="W83" s="16"/>
      <c r="X83" s="16"/>
      <c r="Y83" s="16"/>
      <c r="Z83" s="6"/>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row>
    <row r="84" spans="1:27" ht="12.75" customHeight="1" thickBot="1">
      <c r="A84" s="1858" t="s">
        <v>348</v>
      </c>
      <c r="B84" s="1859"/>
      <c r="C84" s="6"/>
      <c r="D84" s="6"/>
      <c r="E84" s="6"/>
      <c r="F84" s="58"/>
      <c r="G84" s="6"/>
      <c r="H84" s="6"/>
      <c r="I84" s="6"/>
      <c r="J84" s="6"/>
      <c r="K84" s="6"/>
      <c r="L84" s="6"/>
      <c r="M84" s="4"/>
      <c r="N84" s="4"/>
      <c r="O84" s="4"/>
      <c r="P84" s="6"/>
      <c r="Q84" s="6"/>
      <c r="R84" s="4"/>
      <c r="S84" s="4"/>
      <c r="T84" s="4"/>
      <c r="U84" s="6"/>
      <c r="V84" s="6"/>
      <c r="W84" s="16"/>
      <c r="X84" s="16"/>
      <c r="Y84" s="16"/>
      <c r="Z84" s="6"/>
      <c r="AA84" s="4"/>
    </row>
    <row r="85" spans="1:37" s="13" customFormat="1" ht="13.5" customHeight="1" thickBot="1">
      <c r="A85" s="1873" t="s">
        <v>335</v>
      </c>
      <c r="B85" s="1874"/>
      <c r="C85" s="1091">
        <f>C77+C55+C49+C44+C35+C24+C15-C86</f>
        <v>32.2</v>
      </c>
      <c r="D85" s="1091">
        <f>D77+D55+D49+D44+D35+D24+D15-D86</f>
        <v>13.299999999999999</v>
      </c>
      <c r="E85" s="1091">
        <f>C85+D85</f>
        <v>45.5</v>
      </c>
      <c r="F85" s="1092"/>
      <c r="G85" s="1094">
        <f>G77+G55+G49+G44+G35+G24+G15-G86</f>
        <v>21.15</v>
      </c>
      <c r="H85" s="1522">
        <f>H77+H55+H49+H44+H35+H15</f>
        <v>28.299999999999997</v>
      </c>
      <c r="I85" s="1091">
        <f>I77+I55+I49+I44+I35+I24+I15</f>
        <v>14</v>
      </c>
      <c r="J85" s="1091">
        <f>H85+I85</f>
        <v>42.3</v>
      </c>
      <c r="K85" s="1091"/>
      <c r="L85" s="1094">
        <f>L77+L55+L49+L44+L35+L24+L15</f>
        <v>0</v>
      </c>
      <c r="M85" s="1522">
        <f>M77+M55+M49+M44+M35+M24+M15</f>
        <v>31.799999999999997</v>
      </c>
      <c r="N85" s="1091">
        <f>N77+N55+N49+N44+N35+N24+N15</f>
        <v>0</v>
      </c>
      <c r="O85" s="1091">
        <f>SUM(M85:N85)</f>
        <v>31.799999999999997</v>
      </c>
      <c r="P85" s="1091"/>
      <c r="Q85" s="1094">
        <f>Q77+Q55+Q49+Q44+Q35+Q24+Q15</f>
        <v>8.3</v>
      </c>
      <c r="R85" s="1522"/>
      <c r="S85" s="1091"/>
      <c r="T85" s="1091"/>
      <c r="U85" s="1091"/>
      <c r="V85" s="1091">
        <f>C85+H85+M85</f>
        <v>92.3</v>
      </c>
      <c r="W85" s="1093">
        <f>D85+H85+M85</f>
        <v>73.39999999999999</v>
      </c>
      <c r="X85" s="1093">
        <f>W85+V85</f>
        <v>165.7</v>
      </c>
      <c r="Y85" s="1527">
        <f>G85+L85+Q85</f>
        <v>29.45</v>
      </c>
      <c r="Z85" s="1094">
        <f>V85+Q85+L85+G85</f>
        <v>121.75</v>
      </c>
      <c r="AA85" s="20"/>
      <c r="AB85" s="20"/>
      <c r="AC85" s="20"/>
      <c r="AD85" s="20"/>
      <c r="AE85" s="20"/>
      <c r="AF85" s="20"/>
      <c r="AG85" s="20"/>
      <c r="AH85" s="20"/>
      <c r="AI85" s="20"/>
      <c r="AJ85" s="20"/>
      <c r="AK85" s="20"/>
    </row>
    <row r="86" spans="1:37" s="13" customFormat="1" ht="13.5" customHeight="1">
      <c r="A86" s="1817" t="s">
        <v>449</v>
      </c>
      <c r="B86" s="1818"/>
      <c r="C86" s="1101">
        <f>C65+C64+C63+C60+C48+C28+C12+C11</f>
        <v>12.600000000000001</v>
      </c>
      <c r="D86" s="1101">
        <f>D65+D64+D63+D60+D59+D48+D28+D12+D11</f>
        <v>2</v>
      </c>
      <c r="E86" s="1101">
        <f>C86+D86</f>
        <v>14.600000000000001</v>
      </c>
      <c r="F86" s="1102"/>
      <c r="G86" s="1526">
        <f>G65+G64+G63+G60+G59+G48+G28+G12+G11</f>
        <v>7.2</v>
      </c>
      <c r="H86" s="1523">
        <f>H60</f>
        <v>10.6</v>
      </c>
      <c r="I86" s="1101">
        <f>I60</f>
        <v>0</v>
      </c>
      <c r="J86" s="1101">
        <f>SUM(H86:I86)</f>
        <v>10.6</v>
      </c>
      <c r="K86" s="1101"/>
      <c r="L86" s="1526"/>
      <c r="M86" s="1523"/>
      <c r="N86" s="1101"/>
      <c r="O86" s="1101"/>
      <c r="P86" s="1101"/>
      <c r="Q86" s="1526"/>
      <c r="R86" s="1523"/>
      <c r="S86" s="1101"/>
      <c r="T86" s="1101"/>
      <c r="U86" s="1101"/>
      <c r="V86" s="1101">
        <f>C86+H86+M86</f>
        <v>23.200000000000003</v>
      </c>
      <c r="W86" s="1103">
        <f>D86+H86+M86</f>
        <v>12.6</v>
      </c>
      <c r="X86" s="1103">
        <f>W86+V86</f>
        <v>35.800000000000004</v>
      </c>
      <c r="Y86" s="1528">
        <f>G86+L86+Q86</f>
        <v>7.2</v>
      </c>
      <c r="Z86" s="1094">
        <f>V86+Q86+L86+G86</f>
        <v>30.400000000000002</v>
      </c>
      <c r="AA86" s="20"/>
      <c r="AB86" s="20"/>
      <c r="AC86" s="20"/>
      <c r="AD86" s="20"/>
      <c r="AE86" s="20"/>
      <c r="AF86" s="20"/>
      <c r="AG86" s="20"/>
      <c r="AH86" s="20"/>
      <c r="AI86" s="20"/>
      <c r="AJ86" s="20"/>
      <c r="AK86" s="20"/>
    </row>
    <row r="87" spans="1:37" s="13" customFormat="1" ht="13.5" customHeight="1">
      <c r="A87" s="1875" t="s">
        <v>336</v>
      </c>
      <c r="B87" s="1876"/>
      <c r="C87" s="1095">
        <f>C81</f>
        <v>8</v>
      </c>
      <c r="D87" s="1095">
        <f>D81</f>
        <v>1.5</v>
      </c>
      <c r="E87" s="1095">
        <f>C87+D87</f>
        <v>9.5</v>
      </c>
      <c r="F87" s="1096"/>
      <c r="G87" s="1098">
        <f>G81</f>
        <v>0</v>
      </c>
      <c r="H87" s="1524">
        <f>H81</f>
        <v>0</v>
      </c>
      <c r="I87" s="1095">
        <f>I81</f>
        <v>0</v>
      </c>
      <c r="J87" s="1095">
        <f>H87+I87</f>
        <v>0</v>
      </c>
      <c r="K87" s="1095"/>
      <c r="L87" s="1098">
        <f>L81</f>
        <v>0</v>
      </c>
      <c r="M87" s="1524">
        <f>M81</f>
        <v>0</v>
      </c>
      <c r="N87" s="1095">
        <f>N81</f>
        <v>0</v>
      </c>
      <c r="O87" s="1095">
        <f>SUM(M87:N87)</f>
        <v>0</v>
      </c>
      <c r="P87" s="1095"/>
      <c r="Q87" s="1098">
        <f>Q81</f>
        <v>0</v>
      </c>
      <c r="R87" s="1524"/>
      <c r="S87" s="1095"/>
      <c r="T87" s="1095"/>
      <c r="U87" s="1095"/>
      <c r="V87" s="1095">
        <f>C87+H87+M87</f>
        <v>8</v>
      </c>
      <c r="W87" s="1097">
        <f>D87+I87+M87</f>
        <v>1.5</v>
      </c>
      <c r="X87" s="1097">
        <f>W87+V87</f>
        <v>9.5</v>
      </c>
      <c r="Y87" s="1529">
        <f>G87+L87+Q87</f>
        <v>0</v>
      </c>
      <c r="Z87" s="1098">
        <f>V87+Q87+L87+G87</f>
        <v>8</v>
      </c>
      <c r="AA87" s="20"/>
      <c r="AB87" s="20"/>
      <c r="AC87" s="20"/>
      <c r="AD87" s="20"/>
      <c r="AE87" s="20"/>
      <c r="AF87" s="20"/>
      <c r="AG87" s="20"/>
      <c r="AH87" s="20"/>
      <c r="AI87" s="20"/>
      <c r="AJ87" s="20"/>
      <c r="AK87" s="20"/>
    </row>
    <row r="88" spans="1:37" s="13" customFormat="1" ht="16.5" customHeight="1" thickBot="1">
      <c r="A88" s="1856" t="s">
        <v>263</v>
      </c>
      <c r="B88" s="1857"/>
      <c r="C88" s="886">
        <f>SUM(C85:C87)</f>
        <v>52.800000000000004</v>
      </c>
      <c r="D88" s="886">
        <f>SUM(D85:D87)</f>
        <v>16.799999999999997</v>
      </c>
      <c r="E88" s="886">
        <f>SUM(E85:E87)</f>
        <v>69.6</v>
      </c>
      <c r="F88" s="1099"/>
      <c r="G88" s="1100">
        <f>SUM(G85:G87)</f>
        <v>28.349999999999998</v>
      </c>
      <c r="H88" s="1525">
        <f>SUM(H85:H87)</f>
        <v>38.9</v>
      </c>
      <c r="I88" s="886">
        <f>SUM(I85:I87)</f>
        <v>14</v>
      </c>
      <c r="J88" s="886">
        <f>SUM(J85:J87)</f>
        <v>52.9</v>
      </c>
      <c r="K88" s="886"/>
      <c r="L88" s="1100">
        <f>SUM(L85:L87)</f>
        <v>0</v>
      </c>
      <c r="M88" s="1525">
        <f>SUM(M85:M87)</f>
        <v>31.799999999999997</v>
      </c>
      <c r="N88" s="886">
        <f>SUM(N85:N87)</f>
        <v>0</v>
      </c>
      <c r="O88" s="886">
        <f>SUM(O85:O87)</f>
        <v>31.799999999999997</v>
      </c>
      <c r="P88" s="886"/>
      <c r="Q88" s="1100">
        <f>SUM(Q85:Q87)</f>
        <v>8.3</v>
      </c>
      <c r="R88" s="1525"/>
      <c r="S88" s="886"/>
      <c r="T88" s="886"/>
      <c r="U88" s="886"/>
      <c r="V88" s="886">
        <f>SUM(V85:V87)</f>
        <v>123.5</v>
      </c>
      <c r="W88" s="966">
        <f>SUM(W85:W87)</f>
        <v>87.49999999999999</v>
      </c>
      <c r="X88" s="966">
        <f>SUM(X85:X87)</f>
        <v>211</v>
      </c>
      <c r="Y88" s="1530">
        <f>SUM(Y85:Y87)</f>
        <v>36.65</v>
      </c>
      <c r="Z88" s="1100">
        <f>SUM(Z85:Z87)</f>
        <v>160.15</v>
      </c>
      <c r="AA88" s="20"/>
      <c r="AB88" s="20"/>
      <c r="AC88" s="20"/>
      <c r="AD88" s="20"/>
      <c r="AE88" s="20"/>
      <c r="AF88" s="20"/>
      <c r="AG88" s="20"/>
      <c r="AH88" s="20"/>
      <c r="AI88" s="20"/>
      <c r="AJ88" s="20"/>
      <c r="AK88" s="20"/>
    </row>
    <row r="89" spans="1:26" ht="9.75" customHeight="1" thickBot="1">
      <c r="A89" s="201"/>
      <c r="B89" s="65"/>
      <c r="C89" s="6"/>
      <c r="D89" s="6"/>
      <c r="E89" s="6"/>
      <c r="F89" s="58"/>
      <c r="G89" s="6"/>
      <c r="H89" s="6"/>
      <c r="I89" s="6"/>
      <c r="J89" s="6"/>
      <c r="K89" s="6"/>
      <c r="L89" s="6"/>
      <c r="M89" s="4"/>
      <c r="N89" s="4"/>
      <c r="O89" s="4"/>
      <c r="P89" s="6"/>
      <c r="Q89" s="6"/>
      <c r="R89" s="4"/>
      <c r="S89" s="4"/>
      <c r="T89" s="4"/>
      <c r="U89" s="6"/>
      <c r="V89" s="6"/>
      <c r="W89" s="16"/>
      <c r="X89" s="16"/>
      <c r="Y89" s="16"/>
      <c r="Z89" s="6"/>
    </row>
    <row r="90" spans="1:27" ht="12.75">
      <c r="A90" s="1104" t="s">
        <v>345</v>
      </c>
      <c r="B90" s="1105"/>
      <c r="C90" s="1855"/>
      <c r="D90" s="1850"/>
      <c r="E90" s="1850"/>
      <c r="F90" s="1850"/>
      <c r="G90" s="1851"/>
      <c r="H90" s="1849"/>
      <c r="I90" s="1850"/>
      <c r="J90" s="1850"/>
      <c r="K90" s="1850"/>
      <c r="L90" s="1851"/>
      <c r="M90" s="1849"/>
      <c r="N90" s="1850"/>
      <c r="O90" s="1850"/>
      <c r="P90" s="1850"/>
      <c r="Q90" s="1851"/>
      <c r="R90" s="1849"/>
      <c r="S90" s="1850"/>
      <c r="T90" s="1850"/>
      <c r="U90" s="1850"/>
      <c r="V90" s="1850"/>
      <c r="W90" s="1850"/>
      <c r="X90" s="1850"/>
      <c r="Y90" s="1850"/>
      <c r="Z90" s="1851"/>
      <c r="AA90" s="314"/>
    </row>
    <row r="91" spans="1:27" ht="61.5" customHeight="1">
      <c r="A91" s="1106"/>
      <c r="B91" s="1107" t="s">
        <v>66</v>
      </c>
      <c r="C91" s="346"/>
      <c r="D91" s="78"/>
      <c r="E91" s="114"/>
      <c r="F91" s="115"/>
      <c r="G91" s="84"/>
      <c r="H91" s="83"/>
      <c r="I91" s="81"/>
      <c r="J91" s="81"/>
      <c r="K91" s="81"/>
      <c r="L91" s="80"/>
      <c r="M91" s="83"/>
      <c r="N91" s="81"/>
      <c r="O91" s="81"/>
      <c r="P91" s="81"/>
      <c r="Q91" s="80"/>
      <c r="R91" s="1870" t="s">
        <v>450</v>
      </c>
      <c r="S91" s="1871"/>
      <c r="T91" s="1871"/>
      <c r="U91" s="1871"/>
      <c r="V91" s="1871"/>
      <c r="W91" s="1871"/>
      <c r="X91" s="1871"/>
      <c r="Y91" s="1871"/>
      <c r="Z91" s="1872"/>
      <c r="AA91" s="314"/>
    </row>
    <row r="92" spans="1:27" ht="48" customHeight="1">
      <c r="A92" s="96"/>
      <c r="B92" s="102" t="s">
        <v>67</v>
      </c>
      <c r="C92" s="107"/>
      <c r="D92" s="78"/>
      <c r="E92" s="114"/>
      <c r="F92" s="115"/>
      <c r="G92" s="84"/>
      <c r="H92" s="77"/>
      <c r="I92" s="81"/>
      <c r="J92" s="81"/>
      <c r="K92" s="81"/>
      <c r="L92" s="80"/>
      <c r="M92" s="77"/>
      <c r="N92" s="81"/>
      <c r="O92" s="81"/>
      <c r="P92" s="81"/>
      <c r="Q92" s="80"/>
      <c r="R92" s="1870" t="s">
        <v>451</v>
      </c>
      <c r="S92" s="1871"/>
      <c r="T92" s="1871"/>
      <c r="U92" s="1871"/>
      <c r="V92" s="1871"/>
      <c r="W92" s="1871"/>
      <c r="X92" s="1871"/>
      <c r="Y92" s="1871"/>
      <c r="Z92" s="1872"/>
      <c r="AA92" s="314"/>
    </row>
    <row r="93" spans="1:27" ht="12.75">
      <c r="A93" s="182"/>
      <c r="B93" s="132" t="s">
        <v>35</v>
      </c>
      <c r="C93" s="133"/>
      <c r="D93" s="134"/>
      <c r="E93" s="135"/>
      <c r="F93" s="136"/>
      <c r="G93" s="137"/>
      <c r="H93" s="108"/>
      <c r="I93" s="109"/>
      <c r="J93" s="109"/>
      <c r="K93" s="109"/>
      <c r="L93" s="110"/>
      <c r="M93" s="108"/>
      <c r="N93" s="109"/>
      <c r="O93" s="109"/>
      <c r="P93" s="109"/>
      <c r="Q93" s="110"/>
      <c r="R93" s="1867"/>
      <c r="S93" s="1868"/>
      <c r="T93" s="1868"/>
      <c r="U93" s="1868"/>
      <c r="V93" s="1868"/>
      <c r="W93" s="1868"/>
      <c r="X93" s="1868"/>
      <c r="Y93" s="1868"/>
      <c r="Z93" s="1869"/>
      <c r="AA93" s="314"/>
    </row>
    <row r="94" spans="1:27" s="13" customFormat="1" ht="13.5" thickBot="1">
      <c r="A94" s="1865" t="s">
        <v>61</v>
      </c>
      <c r="B94" s="1866"/>
      <c r="C94" s="116">
        <f>SUM(C91:C93)</f>
        <v>0</v>
      </c>
      <c r="D94" s="117">
        <f>SUM(D91:D93)</f>
        <v>0</v>
      </c>
      <c r="E94" s="118">
        <f>SUM(E91:E93)</f>
        <v>0</v>
      </c>
      <c r="F94" s="119"/>
      <c r="G94" s="106">
        <f>SUM(G91:G93)</f>
        <v>0</v>
      </c>
      <c r="H94" s="112">
        <f>SUM(H91:H93)</f>
        <v>0</v>
      </c>
      <c r="I94" s="111">
        <f>SUM(I91:I93)</f>
        <v>0</v>
      </c>
      <c r="J94" s="111">
        <f>SUM(J91:J93)</f>
        <v>0</v>
      </c>
      <c r="K94" s="111"/>
      <c r="L94" s="113">
        <f>SUM(L91:L93)</f>
        <v>0</v>
      </c>
      <c r="M94" s="112">
        <f>SUM(M91:M93)</f>
        <v>0</v>
      </c>
      <c r="N94" s="111">
        <f>SUM(N91:N93)</f>
        <v>0</v>
      </c>
      <c r="O94" s="111">
        <f>SUM(O91:O93)</f>
        <v>0</v>
      </c>
      <c r="P94" s="111"/>
      <c r="Q94" s="113">
        <f>SUM(Q91:Q93)</f>
        <v>0</v>
      </c>
      <c r="R94" s="1837"/>
      <c r="S94" s="1838"/>
      <c r="T94" s="1838"/>
      <c r="U94" s="1838"/>
      <c r="V94" s="308">
        <f>C94+H94+M94</f>
        <v>0</v>
      </c>
      <c r="W94" s="311">
        <f>D94+I94+N94</f>
        <v>0</v>
      </c>
      <c r="X94" s="120">
        <f>SUM(V94:W94)</f>
        <v>0</v>
      </c>
      <c r="Y94" s="120">
        <f>G94+L94+Q94</f>
        <v>0</v>
      </c>
      <c r="Z94" s="113">
        <f>G94+L94+Q94+V94</f>
        <v>0</v>
      </c>
      <c r="AA94" s="316"/>
    </row>
    <row r="95" spans="1:26" ht="10.5" customHeight="1" thickBot="1">
      <c r="A95" s="201"/>
      <c r="B95" s="65"/>
      <c r="C95" s="6"/>
      <c r="D95" s="6"/>
      <c r="E95" s="6"/>
      <c r="F95" s="58"/>
      <c r="G95" s="6"/>
      <c r="H95" s="66"/>
      <c r="I95" s="66"/>
      <c r="J95" s="66"/>
      <c r="K95" s="66"/>
      <c r="L95" s="66"/>
      <c r="M95" s="3"/>
      <c r="N95" s="3"/>
      <c r="O95" s="3"/>
      <c r="P95" s="66"/>
      <c r="Q95" s="66"/>
      <c r="R95" s="3"/>
      <c r="S95" s="3"/>
      <c r="T95" s="3"/>
      <c r="U95" s="66"/>
      <c r="V95" s="66"/>
      <c r="W95" s="67"/>
      <c r="X95" s="67"/>
      <c r="Y95" s="67"/>
      <c r="Z95" s="66"/>
    </row>
    <row r="96" spans="1:27" s="45" customFormat="1" ht="12.75" customHeight="1">
      <c r="A96" s="1773" t="s">
        <v>9</v>
      </c>
      <c r="B96" s="1774"/>
      <c r="C96" s="1774"/>
      <c r="D96" s="1774"/>
      <c r="E96" s="1774"/>
      <c r="F96" s="1774"/>
      <c r="G96" s="1774"/>
      <c r="H96" s="1775"/>
      <c r="I96" s="38"/>
      <c r="J96" s="1877" t="s">
        <v>9</v>
      </c>
      <c r="K96" s="1878"/>
      <c r="L96" s="1878"/>
      <c r="M96" s="1878"/>
      <c r="N96" s="1878"/>
      <c r="O96" s="1878"/>
      <c r="P96" s="1878"/>
      <c r="Q96" s="1878"/>
      <c r="R96" s="1878"/>
      <c r="S96" s="1878"/>
      <c r="T96" s="1878"/>
      <c r="U96" s="1878"/>
      <c r="V96" s="1878"/>
      <c r="W96" s="1878"/>
      <c r="X96" s="1878"/>
      <c r="Y96" s="1878"/>
      <c r="Z96" s="1879"/>
      <c r="AA96" s="319"/>
    </row>
    <row r="97" spans="1:27" s="45" customFormat="1" ht="24.75" customHeight="1">
      <c r="A97" s="1802" t="s">
        <v>64</v>
      </c>
      <c r="B97" s="1803"/>
      <c r="C97" s="1803"/>
      <c r="D97" s="1803"/>
      <c r="E97" s="1803"/>
      <c r="F97" s="1803"/>
      <c r="G97" s="1803"/>
      <c r="H97" s="1804"/>
      <c r="I97" s="39"/>
      <c r="J97" s="1787" t="s">
        <v>452</v>
      </c>
      <c r="K97" s="1788"/>
      <c r="L97" s="1788"/>
      <c r="M97" s="1788"/>
      <c r="N97" s="1788"/>
      <c r="O97" s="1788"/>
      <c r="P97" s="1788"/>
      <c r="Q97" s="1788"/>
      <c r="R97" s="1788"/>
      <c r="S97" s="1788"/>
      <c r="T97" s="1788"/>
      <c r="U97" s="1788"/>
      <c r="V97" s="1788"/>
      <c r="W97" s="1788"/>
      <c r="X97" s="1788"/>
      <c r="Y97" s="1788"/>
      <c r="Z97" s="1789"/>
      <c r="AA97" s="319"/>
    </row>
    <row r="98" spans="1:27" s="45" customFormat="1" ht="15" customHeight="1">
      <c r="A98" s="1796" t="s">
        <v>63</v>
      </c>
      <c r="B98" s="1797"/>
      <c r="C98" s="1797"/>
      <c r="D98" s="1797"/>
      <c r="E98" s="1797"/>
      <c r="F98" s="1797"/>
      <c r="G98" s="1797"/>
      <c r="H98" s="1798"/>
      <c r="I98" s="39"/>
      <c r="J98" s="1790" t="s">
        <v>68</v>
      </c>
      <c r="K98" s="1791"/>
      <c r="L98" s="1791"/>
      <c r="M98" s="1791"/>
      <c r="N98" s="1791"/>
      <c r="O98" s="1791"/>
      <c r="P98" s="1791"/>
      <c r="Q98" s="1791"/>
      <c r="R98" s="1791"/>
      <c r="S98" s="1791"/>
      <c r="T98" s="1791"/>
      <c r="U98" s="1791"/>
      <c r="V98" s="1791"/>
      <c r="W98" s="1791"/>
      <c r="X98" s="1791"/>
      <c r="Y98" s="1791"/>
      <c r="Z98" s="1792"/>
      <c r="AA98" s="319"/>
    </row>
    <row r="99" spans="1:27" s="45" customFormat="1" ht="14.25" customHeight="1" thickBot="1">
      <c r="A99" s="1799" t="s">
        <v>137</v>
      </c>
      <c r="B99" s="1800"/>
      <c r="C99" s="1800"/>
      <c r="D99" s="1800"/>
      <c r="E99" s="1800"/>
      <c r="F99" s="1800"/>
      <c r="G99" s="1800"/>
      <c r="H99" s="1801"/>
      <c r="I99" s="39"/>
      <c r="J99" s="1793" t="s">
        <v>351</v>
      </c>
      <c r="K99" s="1794"/>
      <c r="L99" s="1794"/>
      <c r="M99" s="1794"/>
      <c r="N99" s="1794"/>
      <c r="O99" s="1794"/>
      <c r="P99" s="1794"/>
      <c r="Q99" s="1794"/>
      <c r="R99" s="1794"/>
      <c r="S99" s="1794"/>
      <c r="T99" s="1794"/>
      <c r="U99" s="1794"/>
      <c r="V99" s="1794"/>
      <c r="W99" s="1794"/>
      <c r="X99" s="1794"/>
      <c r="Y99" s="1794"/>
      <c r="Z99" s="1795"/>
      <c r="AA99" s="319"/>
    </row>
    <row r="100" spans="1:26" s="45" customFormat="1" ht="15" customHeight="1">
      <c r="A100" s="1786"/>
      <c r="B100" s="1786"/>
      <c r="C100" s="1786"/>
      <c r="D100" s="1786"/>
      <c r="E100" s="1786"/>
      <c r="F100" s="1786"/>
      <c r="G100" s="1786"/>
      <c r="H100" s="1786"/>
      <c r="I100" s="39"/>
      <c r="J100" s="39"/>
      <c r="K100" s="39"/>
      <c r="L100" s="39"/>
      <c r="M100" s="43"/>
      <c r="N100" s="43"/>
      <c r="O100" s="43"/>
      <c r="P100" s="39"/>
      <c r="Q100" s="39"/>
      <c r="R100" s="43"/>
      <c r="S100" s="43"/>
      <c r="T100" s="43"/>
      <c r="U100" s="39"/>
      <c r="V100" s="39"/>
      <c r="W100" s="44"/>
      <c r="X100" s="44"/>
      <c r="Y100" s="44"/>
      <c r="Z100" s="39"/>
    </row>
    <row r="101" spans="1:8" ht="12.75">
      <c r="A101" s="197"/>
      <c r="B101" s="2"/>
      <c r="C101" s="10"/>
      <c r="D101" s="10"/>
      <c r="E101" s="10"/>
      <c r="F101" s="38"/>
      <c r="G101" s="10"/>
      <c r="H101" s="10"/>
    </row>
    <row r="107" ht="12.75">
      <c r="F107" s="38"/>
    </row>
    <row r="110" ht="12.75">
      <c r="D110" s="10"/>
    </row>
    <row r="111" ht="12.75">
      <c r="D111" s="10"/>
    </row>
    <row r="112" spans="4:8" ht="12.75">
      <c r="D112" s="10"/>
      <c r="H112" s="10"/>
    </row>
  </sheetData>
  <sheetProtection/>
  <mergeCells count="103">
    <mergeCell ref="R41:Y41"/>
    <mergeCell ref="R24:U24"/>
    <mergeCell ref="R23:Y23"/>
    <mergeCell ref="R54:Z54"/>
    <mergeCell ref="R34:Y34"/>
    <mergeCell ref="R53:Z53"/>
    <mergeCell ref="R39:Z40"/>
    <mergeCell ref="R42:Y42"/>
    <mergeCell ref="R33:Y33"/>
    <mergeCell ref="R35:U35"/>
    <mergeCell ref="A15:B15"/>
    <mergeCell ref="A18:Z18"/>
    <mergeCell ref="R15:U15"/>
    <mergeCell ref="R14:Y14"/>
    <mergeCell ref="R80:T80"/>
    <mergeCell ref="A77:B77"/>
    <mergeCell ref="Y1:Z1"/>
    <mergeCell ref="C5:G5"/>
    <mergeCell ref="H5:L5"/>
    <mergeCell ref="M5:Q5"/>
    <mergeCell ref="A7:B7"/>
    <mergeCell ref="F6:G6"/>
    <mergeCell ref="K6:L6"/>
    <mergeCell ref="A46:B46"/>
    <mergeCell ref="P6:Q6"/>
    <mergeCell ref="R6:U6"/>
    <mergeCell ref="R22:Y22"/>
    <mergeCell ref="R10:Y10"/>
    <mergeCell ref="R20:Z21"/>
    <mergeCell ref="R9:Y9"/>
    <mergeCell ref="R11:Y11"/>
    <mergeCell ref="R43:Z43"/>
    <mergeCell ref="A49:B49"/>
    <mergeCell ref="A24:B24"/>
    <mergeCell ref="A44:B44"/>
    <mergeCell ref="A27:Z27"/>
    <mergeCell ref="R28:Z28"/>
    <mergeCell ref="R32:Y32"/>
    <mergeCell ref="R29:Z29"/>
    <mergeCell ref="R30:Y30"/>
    <mergeCell ref="R31:Y31"/>
    <mergeCell ref="A35:B35"/>
    <mergeCell ref="A38:B38"/>
    <mergeCell ref="R63:Y64"/>
    <mergeCell ref="A55:B55"/>
    <mergeCell ref="A58:Z58"/>
    <mergeCell ref="R55:U55"/>
    <mergeCell ref="R59:Z60"/>
    <mergeCell ref="A52:B52"/>
    <mergeCell ref="R48:Z48"/>
    <mergeCell ref="R47:Z47"/>
    <mergeCell ref="R69:Z69"/>
    <mergeCell ref="R70:Z70"/>
    <mergeCell ref="R72:Z72"/>
    <mergeCell ref="R71:Z71"/>
    <mergeCell ref="A97:H97"/>
    <mergeCell ref="J97:Z97"/>
    <mergeCell ref="A96:H96"/>
    <mergeCell ref="J96:Z96"/>
    <mergeCell ref="J98:Z98"/>
    <mergeCell ref="A99:H99"/>
    <mergeCell ref="J99:Z99"/>
    <mergeCell ref="A98:H98"/>
    <mergeCell ref="A94:B94"/>
    <mergeCell ref="R81:U81"/>
    <mergeCell ref="R94:U94"/>
    <mergeCell ref="R90:Z90"/>
    <mergeCell ref="H90:L90"/>
    <mergeCell ref="R93:Z93"/>
    <mergeCell ref="R92:Z92"/>
    <mergeCell ref="R91:Z91"/>
    <mergeCell ref="A85:B85"/>
    <mergeCell ref="A87:B87"/>
    <mergeCell ref="M90:Q90"/>
    <mergeCell ref="A81:B81"/>
    <mergeCell ref="R75:Z75"/>
    <mergeCell ref="R76:Z76"/>
    <mergeCell ref="A79:Z79"/>
    <mergeCell ref="C90:G90"/>
    <mergeCell ref="A88:B88"/>
    <mergeCell ref="A84:B84"/>
    <mergeCell ref="A82:B82"/>
    <mergeCell ref="R82:T82"/>
    <mergeCell ref="A100:H100"/>
    <mergeCell ref="B5:B6"/>
    <mergeCell ref="A5:A6"/>
    <mergeCell ref="R19:Z19"/>
    <mergeCell ref="R44:U44"/>
    <mergeCell ref="R49:U49"/>
    <mergeCell ref="R77:U77"/>
    <mergeCell ref="R65:Y65"/>
    <mergeCell ref="R13:Y13"/>
    <mergeCell ref="R62:Y62"/>
    <mergeCell ref="F66:F68"/>
    <mergeCell ref="R66:Y68"/>
    <mergeCell ref="A86:B86"/>
    <mergeCell ref="H2:R2"/>
    <mergeCell ref="H3:I3"/>
    <mergeCell ref="J3:R3"/>
    <mergeCell ref="R12:Y12"/>
    <mergeCell ref="R74:Z74"/>
    <mergeCell ref="R73:Z73"/>
    <mergeCell ref="R61:Z61"/>
  </mergeCells>
  <printOptions horizontalCentered="1" verticalCentered="1"/>
  <pageMargins left="0" right="0" top="0.3937007874015748" bottom="0.3937007874015748" header="0.11811023622047245" footer="0.11811023622047245"/>
  <pageSetup fitToHeight="10" horizontalDpi="600" verticalDpi="600" orientation="landscape" paperSize="9" scale="85" r:id="rId3"/>
  <headerFooter alignWithMargins="0">
    <oddHeader xml:space="preserve">&amp;R </oddHeader>
  </headerFooter>
  <rowBreaks count="2" manualBreakCount="2">
    <brk id="57" max="255" man="1"/>
    <brk id="89" max="255" man="1"/>
  </rowBreaks>
  <legacyDrawing r:id="rId2"/>
</worksheet>
</file>

<file path=xl/worksheets/sheet3.xml><?xml version="1.0" encoding="utf-8"?>
<worksheet xmlns="http://schemas.openxmlformats.org/spreadsheetml/2006/main" xmlns:r="http://schemas.openxmlformats.org/officeDocument/2006/relationships">
  <dimension ref="A1:BG58"/>
  <sheetViews>
    <sheetView zoomScaleSheetLayoutView="100" zoomScalePageLayoutView="0" workbookViewId="0" topLeftCell="A19">
      <selection activeCell="AF30" sqref="AF30"/>
    </sheetView>
  </sheetViews>
  <sheetFormatPr defaultColWidth="9.00390625" defaultRowHeight="12.75" outlineLevelCol="1"/>
  <cols>
    <col min="1" max="1" width="6.75390625" style="190" customWidth="1"/>
    <col min="2" max="2" width="43.25390625" style="0" customWidth="1"/>
    <col min="3" max="3" width="4.625" style="7" customWidth="1"/>
    <col min="4" max="4" width="4.75390625" style="7" customWidth="1"/>
    <col min="5" max="5" width="5.375" style="7" customWidth="1"/>
    <col min="6" max="6" width="4.125" style="39" customWidth="1"/>
    <col min="7" max="7" width="5.375" style="7" customWidth="1"/>
    <col min="8" max="8" width="5.625" style="7" bestFit="1" customWidth="1"/>
    <col min="9" max="9" width="4.625" style="7" bestFit="1" customWidth="1"/>
    <col min="10" max="10" width="5.375" style="7" customWidth="1"/>
    <col min="11" max="11" width="6.375" style="7" customWidth="1"/>
    <col min="12" max="12" width="5.625" style="7" customWidth="1"/>
    <col min="13" max="13" width="6.00390625" style="0" customWidth="1" outlineLevel="1"/>
    <col min="14" max="14" width="4.375" style="0" customWidth="1" outlineLevel="1"/>
    <col min="15" max="15" width="5.625" style="0" customWidth="1" outlineLevel="1"/>
    <col min="16" max="16" width="4.00390625" style="7" customWidth="1" outlineLevel="1"/>
    <col min="17" max="17" width="6.125" style="7" customWidth="1" outlineLevel="1"/>
    <col min="18" max="18" width="4.25390625" style="0" customWidth="1" outlineLevel="1"/>
    <col min="19" max="19" width="4.00390625" style="0" customWidth="1" outlineLevel="1"/>
    <col min="20" max="20" width="4.75390625" style="0" customWidth="1" outlineLevel="1"/>
    <col min="21" max="21" width="3.875" style="7" customWidth="1" outlineLevel="1"/>
    <col min="22" max="22" width="5.00390625" style="7" customWidth="1" outlineLevel="1"/>
    <col min="23" max="23" width="5.75390625" style="15" customWidth="1"/>
    <col min="24" max="24" width="5.25390625" style="15" customWidth="1"/>
    <col min="25" max="25" width="5.75390625" style="15" customWidth="1"/>
    <col min="26" max="26" width="5.875" style="7" customWidth="1"/>
    <col min="27" max="27" width="0.2421875" style="3" customWidth="1"/>
    <col min="28" max="16384" width="9.125" style="3" customWidth="1"/>
  </cols>
  <sheetData>
    <row r="1" spans="1:26" ht="15.75">
      <c r="A1" s="191" t="s">
        <v>346</v>
      </c>
      <c r="B1" s="72"/>
      <c r="C1" s="72"/>
      <c r="D1" s="72"/>
      <c r="E1" s="72"/>
      <c r="F1" s="72"/>
      <c r="G1" s="72"/>
      <c r="H1" s="72"/>
      <c r="I1" s="72"/>
      <c r="J1" s="72"/>
      <c r="K1" s="72"/>
      <c r="L1" s="72"/>
      <c r="M1" s="72"/>
      <c r="N1" s="72"/>
      <c r="O1" s="72"/>
      <c r="P1" s="72"/>
      <c r="Q1" s="72"/>
      <c r="R1" s="72"/>
      <c r="S1" s="72"/>
      <c r="T1" s="72"/>
      <c r="U1" s="72"/>
      <c r="V1" s="72"/>
      <c r="W1" s="72"/>
      <c r="X1" s="73"/>
      <c r="Y1" s="1756" t="s">
        <v>38</v>
      </c>
      <c r="Z1" s="1757"/>
    </row>
    <row r="2" ht="5.25" customHeight="1" thickBot="1"/>
    <row r="3" spans="1:26" s="13" customFormat="1" ht="18.75" customHeight="1">
      <c r="A3" s="1743" t="s">
        <v>347</v>
      </c>
      <c r="B3" s="1739"/>
      <c r="C3" s="1744" t="s">
        <v>39</v>
      </c>
      <c r="D3" s="1745"/>
      <c r="E3" s="1745"/>
      <c r="F3" s="1745"/>
      <c r="G3" s="1742"/>
      <c r="H3" s="1985" t="s">
        <v>334</v>
      </c>
      <c r="I3" s="1986"/>
      <c r="J3" s="1986"/>
      <c r="K3" s="1986"/>
      <c r="L3" s="1987"/>
      <c r="M3" s="1763" t="s">
        <v>40</v>
      </c>
      <c r="N3" s="1764"/>
      <c r="O3" s="1764"/>
      <c r="P3" s="1764"/>
      <c r="Q3" s="1764"/>
      <c r="R3" s="1766" t="s">
        <v>41</v>
      </c>
      <c r="S3" s="1767"/>
      <c r="T3" s="1767"/>
      <c r="U3" s="1767"/>
      <c r="V3" s="1768"/>
      <c r="W3" s="1760" t="s">
        <v>27</v>
      </c>
      <c r="X3" s="1761"/>
      <c r="Y3" s="1761"/>
      <c r="Z3" s="1762"/>
    </row>
    <row r="4" spans="1:26" s="50" customFormat="1" ht="21" customHeight="1" thickBot="1">
      <c r="A4" s="1740"/>
      <c r="B4" s="1741"/>
      <c r="C4" s="46" t="s">
        <v>1</v>
      </c>
      <c r="D4" s="143" t="s">
        <v>213</v>
      </c>
      <c r="E4" s="144" t="s">
        <v>2</v>
      </c>
      <c r="F4" s="2006" t="s">
        <v>5</v>
      </c>
      <c r="G4" s="1734"/>
      <c r="H4" s="46" t="s">
        <v>1</v>
      </c>
      <c r="I4" s="143" t="s">
        <v>213</v>
      </c>
      <c r="J4" s="145" t="s">
        <v>2</v>
      </c>
      <c r="K4" s="1984" t="s">
        <v>5</v>
      </c>
      <c r="L4" s="1759"/>
      <c r="M4" s="47" t="s">
        <v>1</v>
      </c>
      <c r="N4" s="143" t="s">
        <v>213</v>
      </c>
      <c r="O4" s="149" t="s">
        <v>2</v>
      </c>
      <c r="P4" s="1984" t="s">
        <v>5</v>
      </c>
      <c r="Q4" s="1759"/>
      <c r="R4" s="48" t="s">
        <v>1</v>
      </c>
      <c r="S4" s="143" t="s">
        <v>213</v>
      </c>
      <c r="T4" s="149" t="s">
        <v>2</v>
      </c>
      <c r="U4" s="1984" t="s">
        <v>5</v>
      </c>
      <c r="V4" s="1759"/>
      <c r="W4" s="49" t="s">
        <v>1</v>
      </c>
      <c r="X4" s="150" t="s">
        <v>213</v>
      </c>
      <c r="Y4" s="152" t="s">
        <v>2</v>
      </c>
      <c r="Z4" s="61" t="s">
        <v>5</v>
      </c>
    </row>
    <row r="5" spans="1:26" s="13" customFormat="1" ht="24.75" customHeight="1" thickBot="1">
      <c r="A5" s="2002" t="s">
        <v>358</v>
      </c>
      <c r="B5" s="2003"/>
      <c r="C5" s="23">
        <f>C38</f>
        <v>10.1</v>
      </c>
      <c r="D5" s="146">
        <f>D38</f>
        <v>2.3000000000000003</v>
      </c>
      <c r="E5" s="51">
        <f>C5+D5</f>
        <v>12.4</v>
      </c>
      <c r="F5" s="37"/>
      <c r="G5" s="24">
        <f>G38</f>
        <v>11.899999999999999</v>
      </c>
      <c r="H5" s="23">
        <f>H38</f>
        <v>35.4</v>
      </c>
      <c r="I5" s="146">
        <f>I38</f>
        <v>6.8</v>
      </c>
      <c r="J5" s="147">
        <f>H5+I5</f>
        <v>42.199999999999996</v>
      </c>
      <c r="K5" s="22"/>
      <c r="L5" s="24">
        <f>L38</f>
        <v>35.699999999999996</v>
      </c>
      <c r="M5" s="22">
        <f>M38</f>
        <v>272.20000000000005</v>
      </c>
      <c r="N5" s="146">
        <f>N38</f>
        <v>12.8</v>
      </c>
      <c r="O5" s="51">
        <f>SUM(M5:N5)</f>
        <v>285.00000000000006</v>
      </c>
      <c r="P5" s="22"/>
      <c r="Q5" s="25">
        <f>Q38</f>
        <v>282.4</v>
      </c>
      <c r="R5" s="21">
        <f>R38</f>
        <v>28.5</v>
      </c>
      <c r="S5" s="146">
        <f>S38</f>
        <v>4.4</v>
      </c>
      <c r="T5" s="51">
        <f>SUM(R5:S5)</f>
        <v>32.9</v>
      </c>
      <c r="U5" s="22"/>
      <c r="V5" s="25">
        <f>V38</f>
        <v>25.9</v>
      </c>
      <c r="W5" s="26">
        <f>R5+M5+H5+C5</f>
        <v>346.20000000000005</v>
      </c>
      <c r="X5" s="151">
        <f>S5+N5+I5+D5</f>
        <v>26.300000000000004</v>
      </c>
      <c r="Y5" s="153">
        <f>X5+W5</f>
        <v>372.50000000000006</v>
      </c>
      <c r="Z5" s="25">
        <f>V5+Q5+L5+G5</f>
        <v>355.8999999999999</v>
      </c>
    </row>
    <row r="6" spans="1:26" ht="12.75">
      <c r="A6" s="1747" t="s">
        <v>36</v>
      </c>
      <c r="B6" s="1748"/>
      <c r="C6" s="183"/>
      <c r="D6" s="183"/>
      <c r="E6" s="183"/>
      <c r="F6" s="184"/>
      <c r="G6" s="183"/>
      <c r="H6" s="183"/>
      <c r="I6" s="183"/>
      <c r="J6" s="183"/>
      <c r="K6" s="183"/>
      <c r="L6" s="183"/>
      <c r="M6" s="186"/>
      <c r="N6" s="186"/>
      <c r="O6" s="186"/>
      <c r="P6" s="183"/>
      <c r="Q6" s="183"/>
      <c r="R6" s="186"/>
      <c r="S6" s="186"/>
      <c r="T6" s="186"/>
      <c r="U6" s="183"/>
      <c r="V6" s="183"/>
      <c r="W6" s="187"/>
      <c r="X6" s="187"/>
      <c r="Y6" s="187"/>
      <c r="Z6" s="185"/>
    </row>
    <row r="7" spans="1:26" ht="12.75">
      <c r="A7" s="380">
        <v>1.1</v>
      </c>
      <c r="B7" s="644" t="s">
        <v>11</v>
      </c>
      <c r="C7" s="346"/>
      <c r="D7" s="159"/>
      <c r="E7" s="160"/>
      <c r="F7" s="381"/>
      <c r="G7" s="345"/>
      <c r="H7" s="346">
        <v>3.7</v>
      </c>
      <c r="I7" s="159"/>
      <c r="J7" s="294">
        <f>SUM(H7:I7)</f>
        <v>3.7</v>
      </c>
      <c r="K7" s="336" t="s">
        <v>252</v>
      </c>
      <c r="L7" s="345">
        <v>0.8</v>
      </c>
      <c r="M7" s="382"/>
      <c r="N7" s="338"/>
      <c r="O7" s="383"/>
      <c r="P7" s="337"/>
      <c r="Q7" s="349"/>
      <c r="R7" s="384"/>
      <c r="S7" s="338"/>
      <c r="T7" s="383"/>
      <c r="U7" s="337"/>
      <c r="V7" s="349"/>
      <c r="W7" s="348">
        <f>SUM(C7,H7,M7,R7)</f>
        <v>3.7</v>
      </c>
      <c r="X7" s="339">
        <f>D7+I7+N7+S7</f>
        <v>0</v>
      </c>
      <c r="Y7" s="340">
        <f>SUM(W7:X7)</f>
        <v>3.7</v>
      </c>
      <c r="Z7" s="349">
        <f>G7+L7+Q7+V7</f>
        <v>0.8</v>
      </c>
    </row>
    <row r="8" spans="1:26" ht="12.75">
      <c r="A8" s="96">
        <v>1.2</v>
      </c>
      <c r="B8" s="417" t="s">
        <v>163</v>
      </c>
      <c r="C8" s="77"/>
      <c r="D8" s="78"/>
      <c r="E8" s="79"/>
      <c r="F8" s="87"/>
      <c r="G8" s="80"/>
      <c r="H8" s="77"/>
      <c r="I8" s="78"/>
      <c r="J8" s="114"/>
      <c r="K8" s="115"/>
      <c r="L8" s="80"/>
      <c r="M8" s="27">
        <v>1.6</v>
      </c>
      <c r="N8" s="163"/>
      <c r="O8" s="164">
        <f>SUM(M8:N8)</f>
        <v>1.6</v>
      </c>
      <c r="P8" s="83"/>
      <c r="Q8" s="84"/>
      <c r="R8" s="82"/>
      <c r="S8" s="163"/>
      <c r="T8" s="164"/>
      <c r="U8" s="83"/>
      <c r="V8" s="84"/>
      <c r="W8" s="85">
        <f>C8+H8+M8+R8</f>
        <v>1.6</v>
      </c>
      <c r="X8" s="161">
        <f>D8+I8+N8+S8</f>
        <v>0</v>
      </c>
      <c r="Y8" s="162">
        <f>SUM(W8:X8)</f>
        <v>1.6</v>
      </c>
      <c r="Z8" s="84">
        <f>G8+L8+Q8+V8</f>
        <v>0</v>
      </c>
    </row>
    <row r="9" spans="1:26" ht="12.75">
      <c r="A9" s="96">
        <v>1.3</v>
      </c>
      <c r="B9" s="417" t="s">
        <v>453</v>
      </c>
      <c r="C9" s="77"/>
      <c r="D9" s="78"/>
      <c r="E9" s="79"/>
      <c r="F9" s="87"/>
      <c r="G9" s="80"/>
      <c r="H9" s="77"/>
      <c r="I9" s="78"/>
      <c r="J9" s="114"/>
      <c r="K9" s="115"/>
      <c r="L9" s="80"/>
      <c r="M9" s="27"/>
      <c r="N9" s="163"/>
      <c r="O9" s="164"/>
      <c r="P9" s="83"/>
      <c r="Q9" s="84"/>
      <c r="R9" s="82">
        <v>2.2</v>
      </c>
      <c r="S9" s="163"/>
      <c r="T9" s="164">
        <f>SUM(R9:S9)</f>
        <v>2.2</v>
      </c>
      <c r="U9" s="83"/>
      <c r="V9" s="84"/>
      <c r="W9" s="85">
        <f>C9+H9+M9+R9</f>
        <v>2.2</v>
      </c>
      <c r="X9" s="161">
        <f>D9+I9+N9+S9</f>
        <v>0</v>
      </c>
      <c r="Y9" s="162">
        <f>SUM(W9:X9)</f>
        <v>2.2</v>
      </c>
      <c r="Z9" s="84">
        <f>G9+L9+Q9+V9</f>
        <v>0</v>
      </c>
    </row>
    <row r="10" spans="1:26" ht="12.75">
      <c r="A10" s="788">
        <v>1.4</v>
      </c>
      <c r="B10" s="663" t="s">
        <v>264</v>
      </c>
      <c r="C10" s="669"/>
      <c r="D10" s="665"/>
      <c r="E10" s="741"/>
      <c r="F10" s="667"/>
      <c r="G10" s="668"/>
      <c r="H10" s="669"/>
      <c r="I10" s="665"/>
      <c r="J10" s="666"/>
      <c r="K10" s="673"/>
      <c r="L10" s="668"/>
      <c r="M10" s="670"/>
      <c r="N10" s="671"/>
      <c r="O10" s="672"/>
      <c r="P10" s="664"/>
      <c r="Q10" s="674"/>
      <c r="R10" s="675">
        <v>0.3</v>
      </c>
      <c r="S10" s="671"/>
      <c r="T10" s="164">
        <f>SUM(R10:S10)</f>
        <v>0.3</v>
      </c>
      <c r="U10" s="664"/>
      <c r="V10" s="674"/>
      <c r="W10" s="1108">
        <f>C10+H10+M10+R10</f>
        <v>0.3</v>
      </c>
      <c r="X10" s="743">
        <f>D10+I10+N10+S10</f>
        <v>0</v>
      </c>
      <c r="Y10" s="1109">
        <f>SUM(W10:X10)</f>
        <v>0.3</v>
      </c>
      <c r="Z10" s="674">
        <f>G10+L10+Q10+V10</f>
        <v>0</v>
      </c>
    </row>
    <row r="11" spans="1:34" s="42" customFormat="1" ht="12.75">
      <c r="A11" s="2000" t="s">
        <v>69</v>
      </c>
      <c r="B11" s="2001"/>
      <c r="C11" s="389">
        <f>SUM(C7:C10)</f>
        <v>0</v>
      </c>
      <c r="D11" s="354">
        <f>SUM(D7:D10)</f>
        <v>0</v>
      </c>
      <c r="E11" s="355">
        <f>SUM(E7:E10)</f>
        <v>0</v>
      </c>
      <c r="F11" s="356"/>
      <c r="G11" s="357">
        <f>SUM(G7:G10)</f>
        <v>0</v>
      </c>
      <c r="H11" s="353">
        <f>SUM(H7:H10)</f>
        <v>3.7</v>
      </c>
      <c r="I11" s="354">
        <f>SUM(I7:I10)</f>
        <v>0</v>
      </c>
      <c r="J11" s="358">
        <f>SUM(J7:J10)</f>
        <v>3.7</v>
      </c>
      <c r="K11" s="359"/>
      <c r="L11" s="357">
        <f>SUM(L7:L10)</f>
        <v>0.8</v>
      </c>
      <c r="M11" s="360">
        <f>SUM(M7:M10)</f>
        <v>1.6</v>
      </c>
      <c r="N11" s="361">
        <f>SUM(N7:N10)</f>
        <v>0</v>
      </c>
      <c r="O11" s="362">
        <f>SUM(O7:O10)</f>
        <v>1.6</v>
      </c>
      <c r="P11" s="359"/>
      <c r="Q11" s="363">
        <f>SUM(Q7:Q10)</f>
        <v>0</v>
      </c>
      <c r="R11" s="364">
        <f>SUM(R7:R10)</f>
        <v>2.5</v>
      </c>
      <c r="S11" s="361">
        <f>SUM(S7:S10)</f>
        <v>0</v>
      </c>
      <c r="T11" s="362">
        <f>SUM(T7:T10)</f>
        <v>2.5</v>
      </c>
      <c r="U11" s="359"/>
      <c r="V11" s="363">
        <f>SUM(V7:V10)</f>
        <v>0</v>
      </c>
      <c r="W11" s="366">
        <f>SUM(C11,H11,M11,R11)</f>
        <v>7.800000000000001</v>
      </c>
      <c r="X11" s="367">
        <f>SUM(X7:X10)</f>
        <v>0</v>
      </c>
      <c r="Y11" s="368">
        <f>SUM(Y7:Y10)</f>
        <v>7.800000000000001</v>
      </c>
      <c r="Z11" s="659">
        <f>SUM(Z7:Z10)</f>
        <v>0.8</v>
      </c>
      <c r="AA11" s="660"/>
      <c r="AB11" s="20"/>
      <c r="AC11" s="20"/>
      <c r="AD11" s="20"/>
      <c r="AE11" s="20"/>
      <c r="AF11" s="20"/>
      <c r="AG11" s="20"/>
      <c r="AH11" s="20"/>
    </row>
    <row r="12" spans="1:26" ht="6.75" customHeight="1" thickBot="1">
      <c r="A12" s="198"/>
      <c r="B12" s="5"/>
      <c r="C12" s="6"/>
      <c r="D12" s="6"/>
      <c r="E12" s="6"/>
      <c r="F12" s="58"/>
      <c r="G12" s="6"/>
      <c r="H12" s="6"/>
      <c r="I12" s="6"/>
      <c r="J12" s="6"/>
      <c r="K12" s="6"/>
      <c r="L12" s="6"/>
      <c r="M12" s="4"/>
      <c r="N12" s="4"/>
      <c r="O12" s="4"/>
      <c r="P12" s="6"/>
      <c r="Q12" s="6"/>
      <c r="R12" s="4"/>
      <c r="S12" s="4"/>
      <c r="T12" s="4"/>
      <c r="U12" s="6"/>
      <c r="V12" s="6"/>
      <c r="W12" s="16"/>
      <c r="X12" s="16"/>
      <c r="Y12" s="16"/>
      <c r="Z12" s="6"/>
    </row>
    <row r="13" spans="1:26" ht="12.75">
      <c r="A13" s="2004" t="s">
        <v>331</v>
      </c>
      <c r="B13" s="2005"/>
      <c r="C13" s="476"/>
      <c r="D13" s="476"/>
      <c r="E13" s="476"/>
      <c r="F13" s="477"/>
      <c r="G13" s="476"/>
      <c r="H13" s="476"/>
      <c r="I13" s="476"/>
      <c r="J13" s="476"/>
      <c r="K13" s="476"/>
      <c r="L13" s="476"/>
      <c r="M13" s="478"/>
      <c r="N13" s="478"/>
      <c r="O13" s="478"/>
      <c r="P13" s="476"/>
      <c r="Q13" s="476"/>
      <c r="R13" s="478"/>
      <c r="S13" s="478"/>
      <c r="T13" s="478"/>
      <c r="U13" s="476"/>
      <c r="V13" s="476"/>
      <c r="W13" s="479"/>
      <c r="X13" s="479"/>
      <c r="Y13" s="479"/>
      <c r="Z13" s="480"/>
    </row>
    <row r="14" spans="1:26" ht="24">
      <c r="A14" s="96">
        <v>1.1</v>
      </c>
      <c r="B14" s="474" t="s">
        <v>244</v>
      </c>
      <c r="C14" s="77">
        <v>4.5</v>
      </c>
      <c r="D14" s="78"/>
      <c r="E14" s="79">
        <f>SUM(C14:D14)</f>
        <v>4.5</v>
      </c>
      <c r="F14" s="293" t="s">
        <v>23</v>
      </c>
      <c r="G14" s="80">
        <v>4.1</v>
      </c>
      <c r="H14" s="77"/>
      <c r="I14" s="78"/>
      <c r="J14" s="114"/>
      <c r="K14" s="83"/>
      <c r="L14" s="80"/>
      <c r="M14" s="27"/>
      <c r="N14" s="163"/>
      <c r="O14" s="164"/>
      <c r="P14" s="83"/>
      <c r="Q14" s="84"/>
      <c r="R14" s="82"/>
      <c r="S14" s="163"/>
      <c r="T14" s="164"/>
      <c r="U14" s="83"/>
      <c r="V14" s="84"/>
      <c r="W14" s="85">
        <f>SUM(C14,H14,M14,R14)</f>
        <v>4.5</v>
      </c>
      <c r="X14" s="161">
        <f>D14+I14+N14+S14</f>
        <v>0</v>
      </c>
      <c r="Y14" s="162">
        <f>SUM(W14:X14)</f>
        <v>4.5</v>
      </c>
      <c r="Z14" s="84">
        <f>G14+L14+Q14+V14</f>
        <v>4.1</v>
      </c>
    </row>
    <row r="15" spans="1:26" ht="38.25">
      <c r="A15" s="96">
        <v>1.2</v>
      </c>
      <c r="B15" s="645" t="s">
        <v>386</v>
      </c>
      <c r="C15" s="77"/>
      <c r="D15" s="78"/>
      <c r="E15" s="79">
        <f>SUM(C15:D15)</f>
        <v>0</v>
      </c>
      <c r="F15" s="293"/>
      <c r="G15" s="80"/>
      <c r="H15" s="77">
        <v>17.6</v>
      </c>
      <c r="I15" s="78">
        <v>1.5</v>
      </c>
      <c r="J15" s="114">
        <f>SUM(H15:I15)</f>
        <v>19.1</v>
      </c>
      <c r="K15" s="83" t="s">
        <v>245</v>
      </c>
      <c r="L15" s="80">
        <v>17.2</v>
      </c>
      <c r="M15" s="27"/>
      <c r="N15" s="163"/>
      <c r="O15" s="164"/>
      <c r="P15" s="83"/>
      <c r="Q15" s="84"/>
      <c r="R15" s="82"/>
      <c r="S15" s="163"/>
      <c r="T15" s="164"/>
      <c r="U15" s="83"/>
      <c r="V15" s="84"/>
      <c r="W15" s="85">
        <f>SUM(C15,H15,M15,R15)</f>
        <v>17.6</v>
      </c>
      <c r="X15" s="161">
        <f>D15+I15+N15+S15</f>
        <v>1.5</v>
      </c>
      <c r="Y15" s="162">
        <f>SUM(W15:X15)</f>
        <v>19.1</v>
      </c>
      <c r="Z15" s="84">
        <f>G15+L15+Q15+V15</f>
        <v>17.2</v>
      </c>
    </row>
    <row r="16" spans="1:26" ht="12.75">
      <c r="A16" s="270">
        <v>1.3</v>
      </c>
      <c r="B16" s="646" t="str">
        <f>HYPERLINK("[http://data.ckrumlov.cz/files/4569-katalog-vydajovych-priorit-a-zasobnik-ap.xls]2.Kultura!a16","Rekonstrukce Synagogy v ČK vč. vybavení")</f>
        <v>Rekonstrukce Synagogy v ČK vč. vybavení</v>
      </c>
      <c r="C16" s="217"/>
      <c r="D16" s="218"/>
      <c r="E16" s="267">
        <f>SUM(C16:D16)</f>
        <v>0</v>
      </c>
      <c r="F16" s="481"/>
      <c r="G16" s="220"/>
      <c r="H16" s="217">
        <v>12.7</v>
      </c>
      <c r="I16" s="218">
        <v>0</v>
      </c>
      <c r="J16" s="446">
        <f>SUM(H16:I16)</f>
        <v>12.7</v>
      </c>
      <c r="K16" s="221" t="s">
        <v>23</v>
      </c>
      <c r="L16" s="220">
        <v>11.7</v>
      </c>
      <c r="M16" s="222">
        <v>4.3</v>
      </c>
      <c r="N16" s="223"/>
      <c r="O16" s="189">
        <f>SUM(M16:N16)</f>
        <v>4.3</v>
      </c>
      <c r="P16" s="268" t="s">
        <v>23</v>
      </c>
      <c r="Q16" s="227">
        <v>4</v>
      </c>
      <c r="R16" s="224"/>
      <c r="S16" s="223"/>
      <c r="T16" s="189"/>
      <c r="U16" s="221"/>
      <c r="V16" s="227"/>
      <c r="W16" s="225">
        <f>SUM(C16,H16,M16,R16)</f>
        <v>17</v>
      </c>
      <c r="X16" s="226">
        <f>D16+I16+N16+S16</f>
        <v>0</v>
      </c>
      <c r="Y16" s="269">
        <f>SUM(W16:X16)</f>
        <v>17</v>
      </c>
      <c r="Z16" s="227">
        <f>G16+L16+Q16+V16</f>
        <v>15.7</v>
      </c>
    </row>
    <row r="17" spans="1:27" s="42" customFormat="1" ht="13.5" thickBot="1">
      <c r="A17" s="2000" t="s">
        <v>328</v>
      </c>
      <c r="B17" s="1769"/>
      <c r="C17" s="353">
        <f aca="true" t="shared" si="0" ref="C17:Z17">SUM(C14:C16)</f>
        <v>4.5</v>
      </c>
      <c r="D17" s="355">
        <f t="shared" si="0"/>
        <v>0</v>
      </c>
      <c r="E17" s="358">
        <f t="shared" si="0"/>
        <v>4.5</v>
      </c>
      <c r="F17" s="369"/>
      <c r="G17" s="357">
        <f t="shared" si="0"/>
        <v>4.1</v>
      </c>
      <c r="H17" s="482">
        <f t="shared" si="0"/>
        <v>30.3</v>
      </c>
      <c r="I17" s="483">
        <f t="shared" si="0"/>
        <v>1.5</v>
      </c>
      <c r="J17" s="484">
        <f t="shared" si="0"/>
        <v>31.8</v>
      </c>
      <c r="K17" s="389"/>
      <c r="L17" s="359">
        <f t="shared" si="0"/>
        <v>28.9</v>
      </c>
      <c r="M17" s="482">
        <f t="shared" si="0"/>
        <v>4.3</v>
      </c>
      <c r="N17" s="354">
        <f t="shared" si="0"/>
        <v>0</v>
      </c>
      <c r="O17" s="369">
        <f t="shared" si="0"/>
        <v>4.3</v>
      </c>
      <c r="P17" s="389"/>
      <c r="Q17" s="357">
        <f t="shared" si="0"/>
        <v>4</v>
      </c>
      <c r="R17" s="482">
        <f t="shared" si="0"/>
        <v>0</v>
      </c>
      <c r="S17" s="483">
        <f t="shared" si="0"/>
        <v>0</v>
      </c>
      <c r="T17" s="484">
        <f t="shared" si="0"/>
        <v>0</v>
      </c>
      <c r="U17" s="389"/>
      <c r="V17" s="359">
        <f t="shared" si="0"/>
        <v>0</v>
      </c>
      <c r="W17" s="482">
        <f t="shared" si="0"/>
        <v>39.1</v>
      </c>
      <c r="X17" s="483">
        <f t="shared" si="0"/>
        <v>1.5</v>
      </c>
      <c r="Y17" s="484">
        <f t="shared" si="0"/>
        <v>40.6</v>
      </c>
      <c r="Z17" s="358">
        <f t="shared" si="0"/>
        <v>37</v>
      </c>
      <c r="AA17" s="544"/>
    </row>
    <row r="18" spans="1:31" s="42" customFormat="1" ht="13.5" thickBot="1">
      <c r="A18" s="1735" t="s">
        <v>359</v>
      </c>
      <c r="B18" s="1746"/>
      <c r="C18" s="584">
        <f>C17+C11</f>
        <v>4.5</v>
      </c>
      <c r="D18" s="585">
        <f>D17+D11</f>
        <v>0</v>
      </c>
      <c r="E18" s="586">
        <f>E17+E11</f>
        <v>4.5</v>
      </c>
      <c r="F18" s="587"/>
      <c r="G18" s="588">
        <f>G17+G11</f>
        <v>4.1</v>
      </c>
      <c r="H18" s="584">
        <f>H17+H11</f>
        <v>34</v>
      </c>
      <c r="I18" s="585">
        <f>I17+I11</f>
        <v>1.5</v>
      </c>
      <c r="J18" s="589">
        <f>H18+I18</f>
        <v>35.5</v>
      </c>
      <c r="K18" s="590"/>
      <c r="L18" s="588">
        <f>L17+L11</f>
        <v>29.7</v>
      </c>
      <c r="M18" s="590">
        <f>M17+M11</f>
        <v>5.9</v>
      </c>
      <c r="N18" s="585">
        <f>N17+N11</f>
        <v>0</v>
      </c>
      <c r="O18" s="586">
        <f>N18+M18</f>
        <v>5.9</v>
      </c>
      <c r="P18" s="590"/>
      <c r="Q18" s="594">
        <f>Q17+Q11</f>
        <v>4</v>
      </c>
      <c r="R18" s="627">
        <f>R17+R11</f>
        <v>2.5</v>
      </c>
      <c r="S18" s="585">
        <f>S17+S11</f>
        <v>0</v>
      </c>
      <c r="T18" s="589">
        <f>R18+S11</f>
        <v>2.5</v>
      </c>
      <c r="U18" s="590"/>
      <c r="V18" s="594">
        <f>V17+V11</f>
        <v>0</v>
      </c>
      <c r="W18" s="597">
        <f>SUM(C18,H18,M18,R18)</f>
        <v>46.9</v>
      </c>
      <c r="X18" s="598">
        <f>D18+I18+N18+S18</f>
        <v>1.5</v>
      </c>
      <c r="Y18" s="599">
        <f>W18+X18</f>
        <v>48.4</v>
      </c>
      <c r="Z18" s="594">
        <f>G18+L18+Q18+V18</f>
        <v>37.8</v>
      </c>
      <c r="AA18" s="316"/>
      <c r="AB18" s="20"/>
      <c r="AC18" s="20"/>
      <c r="AD18" s="20"/>
      <c r="AE18" s="20"/>
    </row>
    <row r="19" spans="1:26" ht="6.75" customHeight="1">
      <c r="A19" s="198"/>
      <c r="B19" s="5"/>
      <c r="C19" s="6"/>
      <c r="D19" s="6"/>
      <c r="E19" s="6"/>
      <c r="F19" s="58"/>
      <c r="G19" s="6"/>
      <c r="H19" s="6"/>
      <c r="I19" s="6"/>
      <c r="J19" s="6"/>
      <c r="K19" s="6"/>
      <c r="L19" s="6"/>
      <c r="M19" s="4"/>
      <c r="N19" s="4"/>
      <c r="O19" s="4"/>
      <c r="P19" s="6"/>
      <c r="Q19" s="6"/>
      <c r="R19" s="4"/>
      <c r="S19" s="4"/>
      <c r="T19" s="4"/>
      <c r="U19" s="6"/>
      <c r="V19" s="6"/>
      <c r="W19" s="16"/>
      <c r="X19" s="16"/>
      <c r="Y19" s="16"/>
      <c r="Z19" s="6"/>
    </row>
    <row r="20" spans="1:26" ht="6.75" customHeight="1" thickBot="1">
      <c r="A20" s="194"/>
      <c r="B20" s="2"/>
      <c r="C20" s="10"/>
      <c r="D20" s="10"/>
      <c r="E20" s="10"/>
      <c r="F20" s="38"/>
      <c r="G20" s="10"/>
      <c r="H20" s="10"/>
      <c r="I20" s="10"/>
      <c r="J20" s="10"/>
      <c r="K20" s="10"/>
      <c r="L20" s="10"/>
      <c r="M20" s="2"/>
      <c r="N20" s="2"/>
      <c r="O20" s="2"/>
      <c r="P20" s="10"/>
      <c r="Q20" s="10"/>
      <c r="R20" s="2"/>
      <c r="S20" s="2"/>
      <c r="T20" s="2"/>
      <c r="U20" s="154"/>
      <c r="V20" s="10"/>
      <c r="W20" s="17"/>
      <c r="X20" s="17"/>
      <c r="Y20" s="169"/>
      <c r="Z20" s="154"/>
    </row>
    <row r="21" spans="1:26" ht="12.75">
      <c r="A21" s="258" t="s">
        <v>360</v>
      </c>
      <c r="B21" s="259"/>
      <c r="C21" s="183"/>
      <c r="D21" s="183"/>
      <c r="E21" s="183"/>
      <c r="F21" s="184"/>
      <c r="G21" s="183"/>
      <c r="H21" s="183"/>
      <c r="I21" s="183"/>
      <c r="J21" s="183"/>
      <c r="K21" s="183"/>
      <c r="L21" s="183"/>
      <c r="M21" s="183"/>
      <c r="N21" s="183"/>
      <c r="O21" s="183"/>
      <c r="P21" s="183"/>
      <c r="Q21" s="183"/>
      <c r="R21" s="183"/>
      <c r="S21" s="183"/>
      <c r="T21" s="183"/>
      <c r="U21" s="183"/>
      <c r="V21" s="183"/>
      <c r="W21" s="187"/>
      <c r="X21" s="187"/>
      <c r="Y21" s="187"/>
      <c r="Z21" s="185"/>
    </row>
    <row r="22" spans="1:26" ht="28.5" customHeight="1">
      <c r="A22" s="380">
        <v>2.1</v>
      </c>
      <c r="B22" s="644" t="str">
        <f>HYPERLINK("[http://data.ckrumlov.cz/files/4569-katalog-vydajovych-priorit-a-zasobnik-ap.xls]2.Kultura!a48","Revitalizace areálu klášterů (akce je financována z limitky MKČR - průběžné financování)")</f>
        <v>Revitalizace areálu klášterů (akce je financována z limitky MKČR - průběžné financování)</v>
      </c>
      <c r="C22" s="343">
        <v>5.6</v>
      </c>
      <c r="D22" s="159">
        <v>2.1</v>
      </c>
      <c r="E22" s="160">
        <f>SUM(C22:D22)</f>
        <v>7.699999999999999</v>
      </c>
      <c r="F22" s="344" t="s">
        <v>28</v>
      </c>
      <c r="G22" s="345">
        <v>7.7</v>
      </c>
      <c r="H22" s="346">
        <v>1.4</v>
      </c>
      <c r="I22" s="159">
        <v>5.1</v>
      </c>
      <c r="J22" s="160">
        <f>SUM(H22:I22)</f>
        <v>6.5</v>
      </c>
      <c r="K22" s="337" t="s">
        <v>28</v>
      </c>
      <c r="L22" s="345">
        <v>5.9</v>
      </c>
      <c r="M22" s="346">
        <v>266.3</v>
      </c>
      <c r="N22" s="159">
        <v>12.8</v>
      </c>
      <c r="O22" s="510">
        <f>SUM(M22:N22)</f>
        <v>279.1</v>
      </c>
      <c r="P22" s="337" t="s">
        <v>28</v>
      </c>
      <c r="Q22" s="345">
        <v>278.4</v>
      </c>
      <c r="R22" s="346">
        <v>26</v>
      </c>
      <c r="S22" s="159">
        <v>4.4</v>
      </c>
      <c r="T22" s="294">
        <f>SUM(R22:S22)</f>
        <v>30.4</v>
      </c>
      <c r="U22" s="337" t="s">
        <v>28</v>
      </c>
      <c r="V22" s="345">
        <v>25.9</v>
      </c>
      <c r="W22" s="488">
        <f>H22+C22+M22+R22</f>
        <v>299.3</v>
      </c>
      <c r="X22" s="339">
        <f>I22+D22+N22+S22</f>
        <v>24.4</v>
      </c>
      <c r="Y22" s="340">
        <f>SUM(W22:X22)</f>
        <v>323.7</v>
      </c>
      <c r="Z22" s="349">
        <f>G22+L22+Q22+V22</f>
        <v>317.9</v>
      </c>
    </row>
    <row r="23" spans="1:26" s="13" customFormat="1" ht="12.75">
      <c r="A23" s="1751" t="s">
        <v>70</v>
      </c>
      <c r="B23" s="1769"/>
      <c r="C23" s="353">
        <f>SUM(C22:C22)</f>
        <v>5.6</v>
      </c>
      <c r="D23" s="354">
        <f>SUM(D22:D22)</f>
        <v>2.1</v>
      </c>
      <c r="E23" s="355">
        <f>SUM(E22:E22)</f>
        <v>7.699999999999999</v>
      </c>
      <c r="F23" s="356"/>
      <c r="G23" s="357">
        <f>SUM(G22:G22)</f>
        <v>7.7</v>
      </c>
      <c r="H23" s="353">
        <f>SUM(H22:H22)</f>
        <v>1.4</v>
      </c>
      <c r="I23" s="354">
        <f>SUM(I22:I22)</f>
        <v>5.1</v>
      </c>
      <c r="J23" s="355">
        <f>SUM(J22:J22)</f>
        <v>6.5</v>
      </c>
      <c r="K23" s="359"/>
      <c r="L23" s="357">
        <f>SUM(L22:L22)</f>
        <v>5.9</v>
      </c>
      <c r="M23" s="359">
        <f>SUM(M22:M22)</f>
        <v>266.3</v>
      </c>
      <c r="N23" s="354">
        <f>SUM(N22:N22)</f>
        <v>12.8</v>
      </c>
      <c r="O23" s="355">
        <f>SUM(O22:O22)</f>
        <v>279.1</v>
      </c>
      <c r="P23" s="369"/>
      <c r="Q23" s="357">
        <f>SUM(Q22:Q22)</f>
        <v>278.4</v>
      </c>
      <c r="R23" s="390">
        <f>SUM(R22:R22)</f>
        <v>26</v>
      </c>
      <c r="S23" s="354">
        <f>SUM(S22:S22)</f>
        <v>4.4</v>
      </c>
      <c r="T23" s="355">
        <f>SUM(T22:T22)</f>
        <v>30.4</v>
      </c>
      <c r="U23" s="369"/>
      <c r="V23" s="357">
        <f>SUM(V22:V22)</f>
        <v>25.9</v>
      </c>
      <c r="W23" s="366">
        <f>SUM(W22:W22)</f>
        <v>299.3</v>
      </c>
      <c r="X23" s="367">
        <f>SUM(X22:X22)</f>
        <v>24.4</v>
      </c>
      <c r="Y23" s="368">
        <f>SUM(Y22:Y22)</f>
        <v>323.7</v>
      </c>
      <c r="Z23" s="363">
        <f>SUM(Z22:Z22)</f>
        <v>317.9</v>
      </c>
    </row>
    <row r="24" spans="1:28" s="13" customFormat="1" ht="7.5" customHeight="1">
      <c r="A24" s="1122"/>
      <c r="B24" s="1125"/>
      <c r="C24" s="626"/>
      <c r="D24" s="626"/>
      <c r="E24" s="626"/>
      <c r="F24" s="633"/>
      <c r="G24" s="626"/>
      <c r="H24" s="626"/>
      <c r="I24" s="626"/>
      <c r="J24" s="626"/>
      <c r="K24" s="626"/>
      <c r="L24" s="626"/>
      <c r="M24" s="626"/>
      <c r="N24" s="626"/>
      <c r="O24" s="626"/>
      <c r="P24" s="626"/>
      <c r="Q24" s="626"/>
      <c r="R24" s="626"/>
      <c r="S24" s="626"/>
      <c r="T24" s="626"/>
      <c r="U24" s="626"/>
      <c r="V24" s="626"/>
      <c r="W24" s="514"/>
      <c r="X24" s="514"/>
      <c r="Y24" s="514"/>
      <c r="Z24" s="1123"/>
      <c r="AA24" s="20"/>
      <c r="AB24" s="20"/>
    </row>
    <row r="25" spans="1:26" ht="6.75" customHeight="1" thickBot="1">
      <c r="A25" s="1124"/>
      <c r="B25" s="313"/>
      <c r="C25" s="6"/>
      <c r="D25" s="6"/>
      <c r="E25" s="6"/>
      <c r="F25" s="58"/>
      <c r="G25" s="6"/>
      <c r="H25" s="6"/>
      <c r="I25" s="6"/>
      <c r="J25" s="6"/>
      <c r="K25" s="6"/>
      <c r="L25" s="6"/>
      <c r="M25" s="6"/>
      <c r="N25" s="6"/>
      <c r="O25" s="6"/>
      <c r="P25" s="6"/>
      <c r="Q25" s="6"/>
      <c r="R25" s="6"/>
      <c r="S25" s="6"/>
      <c r="T25" s="6"/>
      <c r="U25" s="6"/>
      <c r="V25" s="6"/>
      <c r="W25" s="16"/>
      <c r="X25" s="16"/>
      <c r="Y25" s="16"/>
      <c r="Z25" s="1126"/>
    </row>
    <row r="26" spans="1:26" ht="12.75">
      <c r="A26" s="258" t="s">
        <v>361</v>
      </c>
      <c r="B26" s="259"/>
      <c r="C26" s="183"/>
      <c r="D26" s="183"/>
      <c r="E26" s="183"/>
      <c r="F26" s="184"/>
      <c r="G26" s="183"/>
      <c r="H26" s="183"/>
      <c r="I26" s="183"/>
      <c r="J26" s="183"/>
      <c r="K26" s="183"/>
      <c r="L26" s="183"/>
      <c r="M26" s="183"/>
      <c r="N26" s="183"/>
      <c r="O26" s="183"/>
      <c r="P26" s="183"/>
      <c r="Q26" s="183"/>
      <c r="R26" s="183"/>
      <c r="S26" s="183"/>
      <c r="T26" s="183"/>
      <c r="U26" s="183"/>
      <c r="V26" s="183"/>
      <c r="W26" s="187"/>
      <c r="X26" s="187"/>
      <c r="Y26" s="187"/>
      <c r="Z26" s="185"/>
    </row>
    <row r="27" spans="1:26" ht="25.5" customHeight="1">
      <c r="A27" s="196">
        <v>3.1</v>
      </c>
      <c r="B27" s="647" t="s">
        <v>265</v>
      </c>
      <c r="C27" s="351"/>
      <c r="D27" s="134">
        <v>0.2</v>
      </c>
      <c r="E27" s="171">
        <f>SUM(C27:D27)</f>
        <v>0.2</v>
      </c>
      <c r="F27" s="172" t="s">
        <v>247</v>
      </c>
      <c r="G27" s="110">
        <v>0.1</v>
      </c>
      <c r="H27" s="108"/>
      <c r="I27" s="134">
        <v>0.2</v>
      </c>
      <c r="J27" s="171">
        <f>SUM(H27:I27)</f>
        <v>0.2</v>
      </c>
      <c r="K27" s="173" t="s">
        <v>247</v>
      </c>
      <c r="L27" s="110">
        <v>0.1</v>
      </c>
      <c r="M27" s="173"/>
      <c r="N27" s="134"/>
      <c r="O27" s="135">
        <f>SUM(M27:N27)</f>
        <v>0</v>
      </c>
      <c r="P27" s="133"/>
      <c r="Q27" s="110"/>
      <c r="R27" s="173"/>
      <c r="S27" s="134"/>
      <c r="T27" s="171">
        <f>SUM(R27:S27)</f>
        <v>0</v>
      </c>
      <c r="U27" s="133"/>
      <c r="V27" s="110"/>
      <c r="W27" s="178">
        <f>H27+C27+M27+R27</f>
        <v>0</v>
      </c>
      <c r="X27" s="179">
        <f>I27+D27+N27+S27</f>
        <v>0.4</v>
      </c>
      <c r="Y27" s="180">
        <f>SUM(W27:X27)</f>
        <v>0.4</v>
      </c>
      <c r="Z27" s="137">
        <f>G27+L27+Q27+V27</f>
        <v>0.2</v>
      </c>
    </row>
    <row r="28" spans="1:26" s="13" customFormat="1" ht="12.75">
      <c r="A28" s="1751" t="s">
        <v>362</v>
      </c>
      <c r="B28" s="1769"/>
      <c r="C28" s="353">
        <f>SUM(C27:C27)</f>
        <v>0</v>
      </c>
      <c r="D28" s="354">
        <f>SUM(D27:D27)</f>
        <v>0.2</v>
      </c>
      <c r="E28" s="355">
        <f>SUM(E27:E27)</f>
        <v>0.2</v>
      </c>
      <c r="F28" s="356"/>
      <c r="G28" s="357">
        <f>SUM(G27:G27)</f>
        <v>0.1</v>
      </c>
      <c r="H28" s="353">
        <f>SUM(H27:H27)</f>
        <v>0</v>
      </c>
      <c r="I28" s="354">
        <f>SUM(I27:I27)</f>
        <v>0.2</v>
      </c>
      <c r="J28" s="355">
        <f>SUM(J27:J27)</f>
        <v>0.2</v>
      </c>
      <c r="K28" s="359"/>
      <c r="L28" s="357">
        <f>SUM(L27:L27)</f>
        <v>0.1</v>
      </c>
      <c r="M28" s="359">
        <f>SUM(M27:M27)</f>
        <v>0</v>
      </c>
      <c r="N28" s="354">
        <f>SUM(N27:N27)</f>
        <v>0</v>
      </c>
      <c r="O28" s="355">
        <f>SUM(O27:O27)</f>
        <v>0</v>
      </c>
      <c r="P28" s="369"/>
      <c r="Q28" s="357">
        <f>SUM(Q27:Q27)</f>
        <v>0</v>
      </c>
      <c r="R28" s="390">
        <f>SUM(R27:R27)</f>
        <v>0</v>
      </c>
      <c r="S28" s="354">
        <f>SUM(S27:S27)</f>
        <v>0</v>
      </c>
      <c r="T28" s="355">
        <f>SUM(T27:T27)</f>
        <v>0</v>
      </c>
      <c r="U28" s="369"/>
      <c r="V28" s="357">
        <f>SUM(V27:V27)</f>
        <v>0</v>
      </c>
      <c r="W28" s="366">
        <f>SUM(W27:W27)</f>
        <v>0</v>
      </c>
      <c r="X28" s="367">
        <f>SUM(X27:X27)</f>
        <v>0.4</v>
      </c>
      <c r="Y28" s="368">
        <f>SUM(Y27:Y27)</f>
        <v>0.4</v>
      </c>
      <c r="Z28" s="363">
        <f>SUM(Z27:Z27)</f>
        <v>0.2</v>
      </c>
    </row>
    <row r="29" spans="1:26" ht="7.5" customHeight="1" thickBot="1">
      <c r="A29" s="313"/>
      <c r="B29" s="313"/>
      <c r="C29" s="6"/>
      <c r="D29" s="6"/>
      <c r="E29" s="6"/>
      <c r="F29" s="58"/>
      <c r="G29" s="6"/>
      <c r="H29" s="6"/>
      <c r="I29" s="6"/>
      <c r="J29" s="6"/>
      <c r="K29" s="6"/>
      <c r="L29" s="6"/>
      <c r="M29" s="6"/>
      <c r="N29" s="6"/>
      <c r="O29" s="6"/>
      <c r="P29" s="6"/>
      <c r="Q29" s="6"/>
      <c r="R29" s="6"/>
      <c r="S29" s="6"/>
      <c r="T29" s="6"/>
      <c r="U29" s="6"/>
      <c r="V29" s="6"/>
      <c r="W29" s="16"/>
      <c r="X29" s="16"/>
      <c r="Y29" s="16"/>
      <c r="Z29" s="6"/>
    </row>
    <row r="30" spans="1:26" ht="12.75">
      <c r="A30" s="2004" t="s">
        <v>331</v>
      </c>
      <c r="B30" s="2005"/>
      <c r="C30" s="476"/>
      <c r="D30" s="476"/>
      <c r="E30" s="476"/>
      <c r="F30" s="477"/>
      <c r="G30" s="476"/>
      <c r="H30" s="476"/>
      <c r="I30" s="476"/>
      <c r="J30" s="476"/>
      <c r="K30" s="476"/>
      <c r="L30" s="476"/>
      <c r="M30" s="478"/>
      <c r="N30" s="478"/>
      <c r="O30" s="478"/>
      <c r="P30" s="476"/>
      <c r="Q30" s="476"/>
      <c r="R30" s="478"/>
      <c r="S30" s="478"/>
      <c r="T30" s="478"/>
      <c r="U30" s="476"/>
      <c r="V30" s="476"/>
      <c r="W30" s="479"/>
      <c r="X30" s="479"/>
      <c r="Y30" s="479"/>
      <c r="Z30" s="480"/>
    </row>
    <row r="31" spans="1:26" ht="25.5" customHeight="1">
      <c r="A31" s="196">
        <v>3.1</v>
      </c>
      <c r="B31" s="1110" t="s">
        <v>235</v>
      </c>
      <c r="C31" s="351"/>
      <c r="D31" s="134"/>
      <c r="E31" s="171"/>
      <c r="F31" s="172"/>
      <c r="G31" s="110"/>
      <c r="H31" s="108"/>
      <c r="I31" s="134"/>
      <c r="J31" s="171"/>
      <c r="K31" s="173"/>
      <c r="L31" s="110"/>
      <c r="M31" s="173"/>
      <c r="N31" s="134"/>
      <c r="O31" s="135"/>
      <c r="P31" s="133"/>
      <c r="Q31" s="110"/>
      <c r="R31" s="173"/>
      <c r="S31" s="134">
        <v>0.8</v>
      </c>
      <c r="T31" s="171">
        <f>SUM(R31:S31)</f>
        <v>0.8</v>
      </c>
      <c r="U31" s="172" t="s">
        <v>242</v>
      </c>
      <c r="V31" s="110">
        <v>0.6</v>
      </c>
      <c r="W31" s="178">
        <f>H31+C31+M31+R31</f>
        <v>0</v>
      </c>
      <c r="X31" s="179">
        <f>I31+D31+N31+S31</f>
        <v>0.8</v>
      </c>
      <c r="Y31" s="180">
        <f>SUM(W31:X31)</f>
        <v>0.8</v>
      </c>
      <c r="Z31" s="137">
        <f>G31+L31+Q31+V31</f>
        <v>0.6</v>
      </c>
    </row>
    <row r="32" spans="1:26" s="13" customFormat="1" ht="12.75">
      <c r="A32" s="1751" t="s">
        <v>454</v>
      </c>
      <c r="B32" s="1769"/>
      <c r="C32" s="353">
        <f>SUM(C31:C31)</f>
        <v>0</v>
      </c>
      <c r="D32" s="354">
        <f>SUM(D31:D31)</f>
        <v>0</v>
      </c>
      <c r="E32" s="355">
        <f>SUM(E31:E31)</f>
        <v>0</v>
      </c>
      <c r="F32" s="356"/>
      <c r="G32" s="357">
        <f>SUM(G31:G31)</f>
        <v>0</v>
      </c>
      <c r="H32" s="353">
        <f>SUM(H31:H31)</f>
        <v>0</v>
      </c>
      <c r="I32" s="354">
        <f>SUM(I31:I31)</f>
        <v>0</v>
      </c>
      <c r="J32" s="355">
        <f>SUM(J31:J31)</f>
        <v>0</v>
      </c>
      <c r="K32" s="359"/>
      <c r="L32" s="357">
        <f>SUM(L31:L31)</f>
        <v>0</v>
      </c>
      <c r="M32" s="359">
        <f>SUM(M31:M31)</f>
        <v>0</v>
      </c>
      <c r="N32" s="354">
        <f>SUM(N31:N31)</f>
        <v>0</v>
      </c>
      <c r="O32" s="355">
        <f>SUM(O31:O31)</f>
        <v>0</v>
      </c>
      <c r="P32" s="369"/>
      <c r="Q32" s="357">
        <f>SUM(Q31:Q31)</f>
        <v>0</v>
      </c>
      <c r="R32" s="390">
        <f>SUM(R31:R31)</f>
        <v>0</v>
      </c>
      <c r="S32" s="354">
        <f>SUM(S31:S31)</f>
        <v>0.8</v>
      </c>
      <c r="T32" s="355">
        <f>SUM(T31:T31)</f>
        <v>0.8</v>
      </c>
      <c r="U32" s="369"/>
      <c r="V32" s="357">
        <f>SUM(V31:V31)</f>
        <v>0.6</v>
      </c>
      <c r="W32" s="366">
        <f>SUM(W31:W31)</f>
        <v>0</v>
      </c>
      <c r="X32" s="367">
        <f>SUM(X31:X31)</f>
        <v>0.8</v>
      </c>
      <c r="Y32" s="368">
        <f>SUM(Y31:Y31)</f>
        <v>0.8</v>
      </c>
      <c r="Z32" s="363">
        <f>SUM(Z31:Z31)</f>
        <v>0.6</v>
      </c>
    </row>
    <row r="33" spans="1:26" ht="6.75" customHeight="1">
      <c r="A33" s="313"/>
      <c r="B33" s="313"/>
      <c r="C33" s="6"/>
      <c r="D33" s="6"/>
      <c r="E33" s="6"/>
      <c r="F33" s="58"/>
      <c r="G33" s="6"/>
      <c r="H33" s="6"/>
      <c r="I33" s="6"/>
      <c r="J33" s="6"/>
      <c r="K33" s="6"/>
      <c r="L33" s="6"/>
      <c r="M33" s="6"/>
      <c r="N33" s="6"/>
      <c r="O33" s="6"/>
      <c r="P33" s="6"/>
      <c r="Q33" s="6"/>
      <c r="R33" s="6"/>
      <c r="S33" s="6"/>
      <c r="T33" s="6"/>
      <c r="U33" s="6"/>
      <c r="V33" s="6"/>
      <c r="W33" s="16"/>
      <c r="X33" s="16"/>
      <c r="Y33" s="16"/>
      <c r="Z33" s="6"/>
    </row>
    <row r="34" spans="1:26" ht="6.75" customHeight="1" thickBot="1">
      <c r="A34" s="313"/>
      <c r="B34" s="313"/>
      <c r="C34" s="6"/>
      <c r="D34" s="6"/>
      <c r="E34" s="6"/>
      <c r="F34" s="58"/>
      <c r="G34" s="6"/>
      <c r="H34" s="6"/>
      <c r="I34" s="6"/>
      <c r="J34" s="6"/>
      <c r="K34" s="6"/>
      <c r="L34" s="6"/>
      <c r="M34" s="6"/>
      <c r="N34" s="6"/>
      <c r="O34" s="6"/>
      <c r="P34" s="6"/>
      <c r="Q34" s="6"/>
      <c r="R34" s="6"/>
      <c r="S34" s="6"/>
      <c r="T34" s="6"/>
      <c r="U34" s="6"/>
      <c r="V34" s="6"/>
      <c r="W34" s="16"/>
      <c r="X34" s="16"/>
      <c r="Y34" s="16"/>
      <c r="Z34" s="6"/>
    </row>
    <row r="35" spans="1:27" ht="12.75" customHeight="1" thickBot="1">
      <c r="A35" s="1784" t="s">
        <v>348</v>
      </c>
      <c r="B35" s="1785"/>
      <c r="C35" s="6"/>
      <c r="D35" s="6"/>
      <c r="E35" s="6"/>
      <c r="F35" s="58"/>
      <c r="G35" s="6"/>
      <c r="H35" s="6"/>
      <c r="I35" s="6"/>
      <c r="J35" s="6"/>
      <c r="K35" s="6"/>
      <c r="L35" s="6"/>
      <c r="M35" s="4"/>
      <c r="N35" s="4"/>
      <c r="O35" s="4"/>
      <c r="P35" s="6"/>
      <c r="Q35" s="6"/>
      <c r="R35" s="4"/>
      <c r="S35" s="4"/>
      <c r="T35" s="4"/>
      <c r="U35" s="6"/>
      <c r="V35" s="6"/>
      <c r="W35" s="16"/>
      <c r="X35" s="16"/>
      <c r="Y35" s="16"/>
      <c r="Z35" s="6"/>
      <c r="AA35" s="4"/>
    </row>
    <row r="36" spans="1:37" s="13" customFormat="1" ht="13.5" customHeight="1">
      <c r="A36" s="1782" t="s">
        <v>363</v>
      </c>
      <c r="B36" s="2009"/>
      <c r="C36" s="1663">
        <f>C28+C23+C11</f>
        <v>5.6</v>
      </c>
      <c r="D36" s="506">
        <f>D28+D23+D11</f>
        <v>2.3000000000000003</v>
      </c>
      <c r="E36" s="506">
        <f>C36+D36</f>
        <v>7.9</v>
      </c>
      <c r="F36" s="620"/>
      <c r="G36" s="621">
        <f>G28+G23+G11</f>
        <v>7.8</v>
      </c>
      <c r="H36" s="1663">
        <f>H28+H23+H11</f>
        <v>5.1</v>
      </c>
      <c r="I36" s="506">
        <f>I28+I23+I11</f>
        <v>5.3</v>
      </c>
      <c r="J36" s="506">
        <f>H36+I36</f>
        <v>10.399999999999999</v>
      </c>
      <c r="K36" s="506"/>
      <c r="L36" s="621">
        <f>L28+L23+L11</f>
        <v>6.8</v>
      </c>
      <c r="M36" s="1663">
        <f>M28+M23+M11</f>
        <v>267.90000000000003</v>
      </c>
      <c r="N36" s="506">
        <f>N28+N23+N11</f>
        <v>12.8</v>
      </c>
      <c r="O36" s="506">
        <f>SUM(M36:N36)</f>
        <v>280.70000000000005</v>
      </c>
      <c r="P36" s="506"/>
      <c r="Q36" s="621">
        <f>Q28+Q23+Q11</f>
        <v>278.4</v>
      </c>
      <c r="R36" s="1663">
        <f>R28+R23+R11</f>
        <v>28.5</v>
      </c>
      <c r="S36" s="506">
        <f>S28+S23+S11</f>
        <v>4.4</v>
      </c>
      <c r="T36" s="506">
        <f>R36+S36</f>
        <v>32.9</v>
      </c>
      <c r="U36" s="506"/>
      <c r="V36" s="621">
        <f>V28+V23+V11</f>
        <v>25.9</v>
      </c>
      <c r="W36" s="1666">
        <f>C36+H36+M36+R36</f>
        <v>307.1</v>
      </c>
      <c r="X36" s="507">
        <f>D36+I36+N36+S36</f>
        <v>24.799999999999997</v>
      </c>
      <c r="Y36" s="507">
        <f>X36+W36</f>
        <v>331.90000000000003</v>
      </c>
      <c r="Z36" s="621">
        <f>V36+Q36+L36+G36</f>
        <v>318.9</v>
      </c>
      <c r="AA36" s="20"/>
      <c r="AB36" s="20"/>
      <c r="AC36" s="20"/>
      <c r="AD36" s="20"/>
      <c r="AE36" s="20"/>
      <c r="AF36" s="20"/>
      <c r="AG36" s="20"/>
      <c r="AH36" s="20"/>
      <c r="AI36" s="20"/>
      <c r="AJ36" s="20"/>
      <c r="AK36" s="20"/>
    </row>
    <row r="37" spans="1:37" s="13" customFormat="1" ht="13.5" customHeight="1">
      <c r="A37" s="1778" t="s">
        <v>364</v>
      </c>
      <c r="B37" s="2010"/>
      <c r="C37" s="1664">
        <f>C17</f>
        <v>4.5</v>
      </c>
      <c r="D37" s="358">
        <f>D17</f>
        <v>0</v>
      </c>
      <c r="E37" s="358">
        <f>C37+D37</f>
        <v>4.5</v>
      </c>
      <c r="F37" s="619"/>
      <c r="G37" s="523">
        <f>G17</f>
        <v>4.1</v>
      </c>
      <c r="H37" s="1664">
        <f>H17</f>
        <v>30.3</v>
      </c>
      <c r="I37" s="358">
        <f>I17</f>
        <v>1.5</v>
      </c>
      <c r="J37" s="358">
        <f>H37+I37</f>
        <v>31.8</v>
      </c>
      <c r="K37" s="358"/>
      <c r="L37" s="523">
        <f>L17</f>
        <v>28.9</v>
      </c>
      <c r="M37" s="1664">
        <f>M17</f>
        <v>4.3</v>
      </c>
      <c r="N37" s="358">
        <f>N17</f>
        <v>0</v>
      </c>
      <c r="O37" s="358">
        <f>SUM(M37:N37)</f>
        <v>4.3</v>
      </c>
      <c r="P37" s="358"/>
      <c r="Q37" s="523">
        <f>Q17</f>
        <v>4</v>
      </c>
      <c r="R37" s="1664">
        <f>R17</f>
        <v>0</v>
      </c>
      <c r="S37" s="358">
        <f>S17</f>
        <v>0</v>
      </c>
      <c r="T37" s="358">
        <f>SUM(R37:S37)</f>
        <v>0</v>
      </c>
      <c r="U37" s="358"/>
      <c r="V37" s="523">
        <f>V17</f>
        <v>0</v>
      </c>
      <c r="W37" s="1667">
        <f>C37+H37+M37+R37</f>
        <v>39.099999999999994</v>
      </c>
      <c r="X37" s="628">
        <f>D37+I37+N37+S37</f>
        <v>1.5</v>
      </c>
      <c r="Y37" s="373">
        <f>X37+W37</f>
        <v>40.599999999999994</v>
      </c>
      <c r="Z37" s="523">
        <f>V37+Q37+L37+G37</f>
        <v>37</v>
      </c>
      <c r="AA37" s="20"/>
      <c r="AB37" s="20"/>
      <c r="AC37" s="20"/>
      <c r="AD37" s="20"/>
      <c r="AE37" s="20"/>
      <c r="AF37" s="20"/>
      <c r="AG37" s="20"/>
      <c r="AH37" s="20"/>
      <c r="AI37" s="20"/>
      <c r="AJ37" s="20"/>
      <c r="AK37" s="20"/>
    </row>
    <row r="38" spans="1:37" s="13" customFormat="1" ht="16.5" customHeight="1" thickBot="1">
      <c r="A38" s="1780" t="s">
        <v>365</v>
      </c>
      <c r="B38" s="2011"/>
      <c r="C38" s="1665">
        <f>SUM(C36:C37)</f>
        <v>10.1</v>
      </c>
      <c r="D38" s="447">
        <f>SUM(D36:D37)</f>
        <v>2.3000000000000003</v>
      </c>
      <c r="E38" s="447">
        <f>SUM(E36:E37)</f>
        <v>12.4</v>
      </c>
      <c r="F38" s="622"/>
      <c r="G38" s="522">
        <f>SUM(G36:G37)</f>
        <v>11.899999999999999</v>
      </c>
      <c r="H38" s="1665">
        <f>SUM(H36:H37)</f>
        <v>35.4</v>
      </c>
      <c r="I38" s="447">
        <f>SUM(I36:I37)</f>
        <v>6.8</v>
      </c>
      <c r="J38" s="447">
        <f>SUM(J36:J37)</f>
        <v>42.2</v>
      </c>
      <c r="K38" s="447"/>
      <c r="L38" s="522">
        <f>SUM(L36:L37)</f>
        <v>35.699999999999996</v>
      </c>
      <c r="M38" s="1665">
        <f>SUM(M36:M37)</f>
        <v>272.20000000000005</v>
      </c>
      <c r="N38" s="447">
        <f>SUM(N36:N37)</f>
        <v>12.8</v>
      </c>
      <c r="O38" s="629">
        <f>SUM(O36:O37)</f>
        <v>285.00000000000006</v>
      </c>
      <c r="P38" s="447"/>
      <c r="Q38" s="522">
        <f>SUM(Q36:Q37)</f>
        <v>282.4</v>
      </c>
      <c r="R38" s="1665">
        <f>SUM(R36:R37)</f>
        <v>28.5</v>
      </c>
      <c r="S38" s="447">
        <f>SUM(S36:S37)</f>
        <v>4.4</v>
      </c>
      <c r="T38" s="447">
        <f>S38+R38</f>
        <v>32.9</v>
      </c>
      <c r="U38" s="447"/>
      <c r="V38" s="522">
        <f>SUM(V36:V37)</f>
        <v>25.9</v>
      </c>
      <c r="W38" s="1668">
        <f>SUM(W36:W37)</f>
        <v>346.20000000000005</v>
      </c>
      <c r="X38" s="623">
        <f>SUM(X36:X37)</f>
        <v>26.299999999999997</v>
      </c>
      <c r="Y38" s="623">
        <f>SUM(Y36:Y37)</f>
        <v>372.5</v>
      </c>
      <c r="Z38" s="522">
        <f>SUM(Z36:Z37)</f>
        <v>355.9</v>
      </c>
      <c r="AA38" s="20"/>
      <c r="AB38" s="20"/>
      <c r="AC38" s="20"/>
      <c r="AD38" s="20"/>
      <c r="AE38" s="20"/>
      <c r="AF38" s="20"/>
      <c r="AG38" s="20"/>
      <c r="AH38" s="20"/>
      <c r="AI38" s="20"/>
      <c r="AJ38" s="20"/>
      <c r="AK38" s="20"/>
    </row>
    <row r="39" spans="1:26" ht="6.75" customHeight="1">
      <c r="A39" s="313"/>
      <c r="B39" s="313"/>
      <c r="C39" s="6"/>
      <c r="D39" s="6"/>
      <c r="E39" s="6"/>
      <c r="F39" s="58"/>
      <c r="G39" s="6"/>
      <c r="H39" s="6"/>
      <c r="I39" s="6"/>
      <c r="J39" s="6"/>
      <c r="K39" s="6"/>
      <c r="L39" s="6"/>
      <c r="M39" s="6"/>
      <c r="N39" s="6"/>
      <c r="O39" s="6"/>
      <c r="P39" s="6"/>
      <c r="Q39" s="6"/>
      <c r="R39" s="6"/>
      <c r="S39" s="6"/>
      <c r="T39" s="6"/>
      <c r="U39" s="6"/>
      <c r="V39" s="6"/>
      <c r="W39" s="16"/>
      <c r="X39" s="16"/>
      <c r="Y39" s="16"/>
      <c r="Z39" s="6"/>
    </row>
    <row r="40" spans="1:26" ht="6.75" customHeight="1">
      <c r="A40" s="313"/>
      <c r="B40" s="313"/>
      <c r="C40" s="6"/>
      <c r="D40" s="6"/>
      <c r="E40" s="6"/>
      <c r="F40" s="58"/>
      <c r="G40" s="6"/>
      <c r="H40" s="6"/>
      <c r="I40" s="6"/>
      <c r="J40" s="6"/>
      <c r="K40" s="6"/>
      <c r="L40" s="6"/>
      <c r="M40" s="6"/>
      <c r="N40" s="6"/>
      <c r="O40" s="6"/>
      <c r="P40" s="6"/>
      <c r="Q40" s="6"/>
      <c r="R40" s="6"/>
      <c r="S40" s="6"/>
      <c r="T40" s="6"/>
      <c r="U40" s="6"/>
      <c r="V40" s="6"/>
      <c r="W40" s="16"/>
      <c r="X40" s="16"/>
      <c r="Y40" s="16"/>
      <c r="Z40" s="6"/>
    </row>
    <row r="41" spans="1:26" ht="15.75">
      <c r="A41" s="1181" t="s">
        <v>352</v>
      </c>
      <c r="B41" s="1174"/>
      <c r="C41" s="1174"/>
      <c r="D41" s="1174"/>
      <c r="E41" s="1174"/>
      <c r="F41" s="1174"/>
      <c r="G41" s="1174"/>
      <c r="H41" s="1174"/>
      <c r="I41" s="1174"/>
      <c r="J41" s="1174"/>
      <c r="K41" s="1174"/>
      <c r="L41" s="1174"/>
      <c r="M41" s="1174"/>
      <c r="N41" s="1174"/>
      <c r="O41" s="1174"/>
      <c r="P41" s="1174"/>
      <c r="Q41" s="1174"/>
      <c r="R41" s="1174"/>
      <c r="S41" s="1174"/>
      <c r="T41" s="1174"/>
      <c r="U41" s="1174"/>
      <c r="V41" s="1174"/>
      <c r="W41" s="1174"/>
      <c r="X41" s="1182"/>
      <c r="Y41" s="1988" t="s">
        <v>38</v>
      </c>
      <c r="Z41" s="1757"/>
    </row>
    <row r="42" spans="1:26" ht="11.25" customHeight="1" thickBot="1">
      <c r="A42" s="1177"/>
      <c r="B42" s="1173"/>
      <c r="C42" s="1178"/>
      <c r="D42" s="1179"/>
      <c r="E42" s="1179"/>
      <c r="F42" s="1179"/>
      <c r="G42" s="1180"/>
      <c r="H42" s="1178"/>
      <c r="I42" s="1179"/>
      <c r="J42" s="1179"/>
      <c r="K42" s="1179"/>
      <c r="L42" s="1180"/>
      <c r="M42" s="1178"/>
      <c r="N42" s="1179"/>
      <c r="O42" s="1179"/>
      <c r="P42" s="1179"/>
      <c r="Q42" s="1180"/>
      <c r="R42" s="1178"/>
      <c r="S42" s="1179"/>
      <c r="T42" s="1179"/>
      <c r="U42" s="1179"/>
      <c r="V42" s="1179"/>
      <c r="W42" s="1179"/>
      <c r="X42" s="1180"/>
      <c r="Y42" s="1175"/>
      <c r="Z42" s="1176"/>
    </row>
    <row r="43" spans="1:26" ht="15.75" customHeight="1">
      <c r="A43" s="2007" t="s">
        <v>353</v>
      </c>
      <c r="B43" s="1830" t="s">
        <v>462</v>
      </c>
      <c r="C43" s="1744" t="s">
        <v>42</v>
      </c>
      <c r="D43" s="1745"/>
      <c r="E43" s="1745"/>
      <c r="F43" s="1745"/>
      <c r="G43" s="1742"/>
      <c r="H43" s="1744" t="s">
        <v>43</v>
      </c>
      <c r="I43" s="1745"/>
      <c r="J43" s="1745"/>
      <c r="K43" s="1745"/>
      <c r="L43" s="1742"/>
      <c r="M43" s="1763" t="s">
        <v>44</v>
      </c>
      <c r="N43" s="1764"/>
      <c r="O43" s="1764"/>
      <c r="P43" s="1764"/>
      <c r="Q43" s="1765"/>
      <c r="R43" s="1989" t="s">
        <v>142</v>
      </c>
      <c r="S43" s="1990"/>
      <c r="T43" s="1990"/>
      <c r="U43" s="1990"/>
      <c r="V43" s="1990"/>
      <c r="W43" s="1990"/>
      <c r="X43" s="1990"/>
      <c r="Y43" s="1990"/>
      <c r="Z43" s="1991"/>
    </row>
    <row r="44" spans="1:26" ht="26.25" customHeight="1" thickBot="1">
      <c r="A44" s="2008"/>
      <c r="B44" s="1831"/>
      <c r="C44" s="46" t="s">
        <v>1</v>
      </c>
      <c r="D44" s="143" t="s">
        <v>213</v>
      </c>
      <c r="E44" s="144" t="s">
        <v>2</v>
      </c>
      <c r="F44" s="1736" t="s">
        <v>5</v>
      </c>
      <c r="G44" s="1734"/>
      <c r="H44" s="46" t="s">
        <v>1</v>
      </c>
      <c r="I44" s="143" t="s">
        <v>213</v>
      </c>
      <c r="J44" s="145" t="s">
        <v>2</v>
      </c>
      <c r="K44" s="1758" t="s">
        <v>5</v>
      </c>
      <c r="L44" s="1759"/>
      <c r="M44" s="47" t="s">
        <v>1</v>
      </c>
      <c r="N44" s="148" t="s">
        <v>213</v>
      </c>
      <c r="O44" s="149" t="s">
        <v>2</v>
      </c>
      <c r="P44" s="1758" t="s">
        <v>5</v>
      </c>
      <c r="Q44" s="1759"/>
      <c r="R44" s="1992" t="s">
        <v>143</v>
      </c>
      <c r="S44" s="1993"/>
      <c r="T44" s="1993"/>
      <c r="U44" s="1993"/>
      <c r="V44" s="1994"/>
      <c r="W44" s="301" t="s">
        <v>1</v>
      </c>
      <c r="X44" s="302" t="s">
        <v>213</v>
      </c>
      <c r="Y44" s="303" t="s">
        <v>2</v>
      </c>
      <c r="Z44" s="304" t="s">
        <v>5</v>
      </c>
    </row>
    <row r="45" spans="1:26" ht="24.75" customHeight="1" thickBot="1">
      <c r="A45" s="1940" t="s">
        <v>358</v>
      </c>
      <c r="B45" s="1941"/>
      <c r="C45" s="125">
        <f>C50</f>
        <v>1</v>
      </c>
      <c r="D45" s="126">
        <f>D50</f>
        <v>0.5</v>
      </c>
      <c r="E45" s="158">
        <f>C45+D45</f>
        <v>1.5</v>
      </c>
      <c r="F45" s="128"/>
      <c r="G45" s="129">
        <f>G50</f>
        <v>0</v>
      </c>
      <c r="H45" s="125">
        <f>H50</f>
        <v>1.1</v>
      </c>
      <c r="I45" s="126">
        <f>I50</f>
        <v>0</v>
      </c>
      <c r="J45" s="127">
        <f>H45+I45</f>
        <v>1.1</v>
      </c>
      <c r="K45" s="130"/>
      <c r="L45" s="129">
        <f>L50</f>
        <v>0</v>
      </c>
      <c r="M45" s="130">
        <f>M50</f>
        <v>0</v>
      </c>
      <c r="N45" s="126">
        <f>N50</f>
        <v>0</v>
      </c>
      <c r="O45" s="158">
        <f>SUM(M45:N45)</f>
        <v>0</v>
      </c>
      <c r="P45" s="130"/>
      <c r="Q45" s="131">
        <f>Q50</f>
        <v>0</v>
      </c>
      <c r="R45" s="320"/>
      <c r="S45" s="1995"/>
      <c r="T45" s="1995"/>
      <c r="U45" s="1995"/>
      <c r="V45" s="1996"/>
      <c r="W45" s="34">
        <f>W50</f>
        <v>2.1</v>
      </c>
      <c r="X45" s="181">
        <f>X50</f>
        <v>0.5</v>
      </c>
      <c r="Y45" s="188">
        <f>SUM(W45:X45)</f>
        <v>2.6</v>
      </c>
      <c r="Z45" s="35">
        <f>Z50</f>
        <v>0</v>
      </c>
    </row>
    <row r="46" spans="1:26" ht="12.75">
      <c r="A46" s="1747" t="s">
        <v>219</v>
      </c>
      <c r="B46" s="1748"/>
      <c r="C46" s="183"/>
      <c r="D46" s="183"/>
      <c r="E46" s="183"/>
      <c r="F46" s="184"/>
      <c r="G46" s="183"/>
      <c r="H46" s="183"/>
      <c r="I46" s="183"/>
      <c r="J46" s="183"/>
      <c r="K46" s="183"/>
      <c r="L46" s="183"/>
      <c r="M46" s="186"/>
      <c r="N46" s="186"/>
      <c r="O46" s="186"/>
      <c r="P46" s="183"/>
      <c r="Q46" s="183"/>
      <c r="R46" s="186"/>
      <c r="S46" s="186"/>
      <c r="T46" s="186"/>
      <c r="U46" s="183"/>
      <c r="V46" s="183"/>
      <c r="W46" s="187"/>
      <c r="X46" s="187"/>
      <c r="Y46" s="187"/>
      <c r="Z46" s="185"/>
    </row>
    <row r="47" spans="1:26" s="202" customFormat="1" ht="34.5" customHeight="1">
      <c r="A47" s="801">
        <v>1</v>
      </c>
      <c r="B47" s="839" t="s">
        <v>176</v>
      </c>
      <c r="C47" s="1127">
        <v>1</v>
      </c>
      <c r="D47" s="1128"/>
      <c r="E47" s="842">
        <f>SUM(C47:D47)</f>
        <v>1</v>
      </c>
      <c r="F47" s="827"/>
      <c r="G47" s="828"/>
      <c r="H47" s="1127"/>
      <c r="I47" s="1129"/>
      <c r="J47" s="850"/>
      <c r="K47" s="1130"/>
      <c r="L47" s="1131"/>
      <c r="M47" s="1127"/>
      <c r="N47" s="1129"/>
      <c r="O47" s="842"/>
      <c r="P47" s="1130"/>
      <c r="Q47" s="1131"/>
      <c r="R47" s="1997" t="s">
        <v>366</v>
      </c>
      <c r="S47" s="1998"/>
      <c r="T47" s="1998"/>
      <c r="U47" s="1998"/>
      <c r="V47" s="1998"/>
      <c r="W47" s="1998"/>
      <c r="X47" s="1998"/>
      <c r="Y47" s="1998"/>
      <c r="Z47" s="1999"/>
    </row>
    <row r="48" spans="1:26" ht="27" customHeight="1">
      <c r="A48" s="851">
        <v>1</v>
      </c>
      <c r="B48" s="839" t="s">
        <v>321</v>
      </c>
      <c r="C48" s="1127"/>
      <c r="D48" s="1128">
        <v>0.5</v>
      </c>
      <c r="E48" s="850">
        <f>SUM(C48:D48)</f>
        <v>0.5</v>
      </c>
      <c r="F48" s="827"/>
      <c r="G48" s="828"/>
      <c r="H48" s="1127"/>
      <c r="I48" s="1129"/>
      <c r="J48" s="844"/>
      <c r="K48" s="1130"/>
      <c r="L48" s="1131"/>
      <c r="M48" s="1127"/>
      <c r="N48" s="1129"/>
      <c r="O48" s="850"/>
      <c r="P48" s="824"/>
      <c r="Q48" s="820"/>
      <c r="R48" s="1971" t="s">
        <v>455</v>
      </c>
      <c r="S48" s="1828"/>
      <c r="T48" s="1828"/>
      <c r="U48" s="1828"/>
      <c r="V48" s="1828"/>
      <c r="W48" s="1828"/>
      <c r="X48" s="1828"/>
      <c r="Y48" s="1828"/>
      <c r="Z48" s="1829"/>
    </row>
    <row r="49" spans="1:59" ht="23.25" customHeight="1">
      <c r="A49" s="1132">
        <v>2</v>
      </c>
      <c r="B49" s="1133" t="s">
        <v>79</v>
      </c>
      <c r="C49" s="1134"/>
      <c r="D49" s="970"/>
      <c r="E49" s="970"/>
      <c r="F49" s="1135"/>
      <c r="G49" s="1136"/>
      <c r="H49" s="1134">
        <v>1.1</v>
      </c>
      <c r="I49" s="971"/>
      <c r="J49" s="972">
        <f>SUM(H49:I49)</f>
        <v>1.1</v>
      </c>
      <c r="K49" s="969"/>
      <c r="L49" s="973"/>
      <c r="M49" s="1134"/>
      <c r="N49" s="971"/>
      <c r="O49" s="970"/>
      <c r="P49" s="969"/>
      <c r="Q49" s="973"/>
      <c r="R49" s="1978" t="s">
        <v>456</v>
      </c>
      <c r="S49" s="1979"/>
      <c r="T49" s="1979"/>
      <c r="U49" s="1979"/>
      <c r="V49" s="1979"/>
      <c r="W49" s="1979"/>
      <c r="X49" s="1979"/>
      <c r="Y49" s="1979"/>
      <c r="Z49" s="1980"/>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row>
    <row r="50" spans="1:59" s="42" customFormat="1" ht="13.5" thickBot="1">
      <c r="A50" s="1839" t="s">
        <v>164</v>
      </c>
      <c r="B50" s="1852"/>
      <c r="C50" s="112">
        <f>SUM(C47:C49)</f>
        <v>1</v>
      </c>
      <c r="D50" s="117">
        <f>SUM(D47:D49)</f>
        <v>0.5</v>
      </c>
      <c r="E50" s="1081">
        <f>SUM(E47:E49)</f>
        <v>1.5</v>
      </c>
      <c r="F50" s="1137"/>
      <c r="G50" s="113">
        <f>SUM(G47:G49)</f>
        <v>0</v>
      </c>
      <c r="H50" s="112">
        <f>SUM(H47:H49)</f>
        <v>1.1</v>
      </c>
      <c r="I50" s="117">
        <f>SUM(I47:I49)</f>
        <v>0</v>
      </c>
      <c r="J50" s="118">
        <f>SUM(J47:J49)</f>
        <v>1.1</v>
      </c>
      <c r="K50" s="975"/>
      <c r="L50" s="113">
        <f>SUM(L47:L49)</f>
        <v>0</v>
      </c>
      <c r="M50" s="112">
        <f>SUM(M47:M49)</f>
        <v>0</v>
      </c>
      <c r="N50" s="117">
        <f>SUM(N47:N49)</f>
        <v>0</v>
      </c>
      <c r="O50" s="118">
        <f>SUM(O47:O49)</f>
        <v>0</v>
      </c>
      <c r="P50" s="975"/>
      <c r="Q50" s="113">
        <f>SUM(Q47:Q49)</f>
        <v>0</v>
      </c>
      <c r="R50" s="1981"/>
      <c r="S50" s="1982"/>
      <c r="T50" s="1982"/>
      <c r="U50" s="1982"/>
      <c r="V50" s="1983"/>
      <c r="W50" s="1138">
        <f>SUM(C50,H50,M50,R50)</f>
        <v>2.1</v>
      </c>
      <c r="X50" s="1139">
        <f>S50+N50+I50+D50</f>
        <v>0.5</v>
      </c>
      <c r="Y50" s="980">
        <f>T50+O50+J50+E50</f>
        <v>2.6</v>
      </c>
      <c r="Z50" s="106">
        <f>V50+Q50+L50+G50</f>
        <v>0</v>
      </c>
      <c r="AA50" s="316"/>
      <c r="AB50" s="20"/>
      <c r="AC50" s="1118"/>
      <c r="AD50" s="1119"/>
      <c r="AE50" s="1119"/>
      <c r="AF50" s="1119"/>
      <c r="AG50" s="1121"/>
      <c r="AH50" s="1121"/>
      <c r="AI50" s="1121"/>
      <c r="AJ50" s="1121"/>
      <c r="AK50" s="1121"/>
      <c r="AL50" s="1121"/>
      <c r="AM50" s="1121"/>
      <c r="AN50" s="1121"/>
      <c r="AO50" s="1121"/>
      <c r="AP50" s="1121"/>
      <c r="AQ50" s="1121"/>
      <c r="AR50" s="1121"/>
      <c r="AS50" s="1121"/>
      <c r="AT50" s="1121"/>
      <c r="AU50" s="1121"/>
      <c r="AV50" s="1121"/>
      <c r="AW50" s="1121"/>
      <c r="AX50" s="1121"/>
      <c r="AY50" s="1121"/>
      <c r="AZ50" s="1121"/>
      <c r="BA50" s="1121"/>
      <c r="BB50" s="1121"/>
      <c r="BC50" s="1121"/>
      <c r="BD50" s="1121"/>
      <c r="BE50" s="1121"/>
      <c r="BF50" s="1121"/>
      <c r="BG50" s="1120"/>
    </row>
    <row r="51" spans="1:26" ht="6.75" customHeight="1">
      <c r="A51" s="1113"/>
      <c r="B51" s="1113"/>
      <c r="C51" s="1114"/>
      <c r="D51" s="1114"/>
      <c r="E51" s="1114"/>
      <c r="F51" s="1115"/>
      <c r="G51" s="1116"/>
      <c r="H51" s="1114"/>
      <c r="I51" s="1114"/>
      <c r="J51" s="1114"/>
      <c r="K51" s="1114"/>
      <c r="L51" s="1116"/>
      <c r="M51" s="1114"/>
      <c r="N51" s="1114"/>
      <c r="O51" s="1114"/>
      <c r="P51" s="1114"/>
      <c r="Q51" s="1116"/>
      <c r="R51" s="1114"/>
      <c r="S51" s="1114"/>
      <c r="T51" s="1114"/>
      <c r="U51" s="1114"/>
      <c r="V51" s="1116"/>
      <c r="W51" s="1117"/>
      <c r="X51" s="1117"/>
      <c r="Y51" s="1117"/>
      <c r="Z51" s="1116"/>
    </row>
    <row r="52" spans="1:26" ht="10.5" customHeight="1" thickBot="1">
      <c r="A52" s="1111"/>
      <c r="B52" s="65"/>
      <c r="C52" s="6"/>
      <c r="D52" s="6"/>
      <c r="E52" s="6"/>
      <c r="F52" s="58"/>
      <c r="G52" s="6"/>
      <c r="H52" s="66"/>
      <c r="I52" s="66"/>
      <c r="J52" s="66"/>
      <c r="K52" s="66"/>
      <c r="L52" s="66"/>
      <c r="M52" s="3"/>
      <c r="N52" s="3"/>
      <c r="O52" s="3"/>
      <c r="P52" s="66"/>
      <c r="Q52" s="66"/>
      <c r="R52" s="3"/>
      <c r="S52" s="3"/>
      <c r="T52" s="3"/>
      <c r="U52" s="66"/>
      <c r="V52" s="66"/>
      <c r="W52" s="67"/>
      <c r="X52" s="67"/>
      <c r="Y52" s="67"/>
      <c r="Z52" s="1112"/>
    </row>
    <row r="53" spans="1:26" s="45" customFormat="1" ht="12.75" customHeight="1">
      <c r="A53" s="1773" t="s">
        <v>9</v>
      </c>
      <c r="B53" s="1774"/>
      <c r="C53" s="1774"/>
      <c r="D53" s="1774"/>
      <c r="E53" s="1774"/>
      <c r="F53" s="1774"/>
      <c r="G53" s="1774"/>
      <c r="H53" s="1775"/>
      <c r="I53" s="38"/>
      <c r="J53" s="1877" t="s">
        <v>9</v>
      </c>
      <c r="K53" s="1878"/>
      <c r="L53" s="1878"/>
      <c r="M53" s="1878"/>
      <c r="N53" s="1878"/>
      <c r="O53" s="1878"/>
      <c r="P53" s="1878"/>
      <c r="Q53" s="1878"/>
      <c r="R53" s="1878"/>
      <c r="S53" s="1878"/>
      <c r="T53" s="1878"/>
      <c r="U53" s="1878"/>
      <c r="V53" s="1878"/>
      <c r="W53" s="1878"/>
      <c r="X53" s="1878"/>
      <c r="Y53" s="1878"/>
      <c r="Z53" s="1879"/>
    </row>
    <row r="54" spans="1:26" s="45" customFormat="1" ht="21" customHeight="1">
      <c r="A54" s="1802" t="s">
        <v>62</v>
      </c>
      <c r="B54" s="1803"/>
      <c r="C54" s="1803"/>
      <c r="D54" s="1803"/>
      <c r="E54" s="1803"/>
      <c r="F54" s="1803"/>
      <c r="G54" s="1803"/>
      <c r="H54" s="1804"/>
      <c r="I54" s="39"/>
      <c r="J54" s="1787" t="s">
        <v>133</v>
      </c>
      <c r="K54" s="1788"/>
      <c r="L54" s="1788"/>
      <c r="M54" s="1788"/>
      <c r="N54" s="1788"/>
      <c r="O54" s="1788"/>
      <c r="P54" s="1788"/>
      <c r="Q54" s="1788"/>
      <c r="R54" s="1788"/>
      <c r="S54" s="1788"/>
      <c r="T54" s="1788"/>
      <c r="U54" s="1788"/>
      <c r="V54" s="1788"/>
      <c r="W54" s="1788"/>
      <c r="X54" s="1788"/>
      <c r="Y54" s="1788"/>
      <c r="Z54" s="1789"/>
    </row>
    <row r="55" spans="1:26" s="45" customFormat="1" ht="15" customHeight="1" thickBot="1">
      <c r="A55" s="1796" t="s">
        <v>63</v>
      </c>
      <c r="B55" s="1797"/>
      <c r="C55" s="1797"/>
      <c r="D55" s="1797"/>
      <c r="E55" s="1797"/>
      <c r="F55" s="1797"/>
      <c r="G55" s="1797"/>
      <c r="H55" s="1798"/>
      <c r="I55" s="39"/>
      <c r="J55" s="1793" t="s">
        <v>80</v>
      </c>
      <c r="K55" s="1794"/>
      <c r="L55" s="1794"/>
      <c r="M55" s="1794"/>
      <c r="N55" s="1794"/>
      <c r="O55" s="1794"/>
      <c r="P55" s="1794"/>
      <c r="Q55" s="1794"/>
      <c r="R55" s="1794"/>
      <c r="S55" s="1794"/>
      <c r="T55" s="1794"/>
      <c r="U55" s="1794"/>
      <c r="V55" s="1794"/>
      <c r="W55" s="1794"/>
      <c r="X55" s="1794"/>
      <c r="Y55" s="1794"/>
      <c r="Z55" s="1795"/>
    </row>
    <row r="56" spans="1:26" s="45" customFormat="1" ht="14.25" customHeight="1">
      <c r="A56" s="1796" t="s">
        <v>137</v>
      </c>
      <c r="B56" s="1797"/>
      <c r="C56" s="1797"/>
      <c r="D56" s="1797"/>
      <c r="E56" s="1797"/>
      <c r="F56" s="1797"/>
      <c r="G56" s="1797"/>
      <c r="H56" s="1798"/>
      <c r="I56" s="208"/>
      <c r="J56" s="1972"/>
      <c r="K56" s="1973"/>
      <c r="L56" s="1973"/>
      <c r="M56" s="1973"/>
      <c r="N56" s="1973"/>
      <c r="O56" s="1973"/>
      <c r="P56" s="1973"/>
      <c r="Q56" s="1973"/>
      <c r="R56" s="1973"/>
      <c r="S56" s="1973"/>
      <c r="T56" s="1973"/>
      <c r="U56" s="1973"/>
      <c r="V56" s="1973"/>
      <c r="W56" s="1973"/>
      <c r="X56" s="1973"/>
      <c r="Y56" s="1973"/>
      <c r="Z56" s="1974"/>
    </row>
    <row r="57" spans="1:26" s="45" customFormat="1" ht="13.5" customHeight="1" thickBot="1">
      <c r="A57" s="1799" t="s">
        <v>64</v>
      </c>
      <c r="B57" s="1800"/>
      <c r="C57" s="1800"/>
      <c r="D57" s="1800"/>
      <c r="E57" s="1800"/>
      <c r="F57" s="1800"/>
      <c r="G57" s="1800"/>
      <c r="H57" s="1801"/>
      <c r="I57" s="208"/>
      <c r="J57" s="1975"/>
      <c r="K57" s="1976"/>
      <c r="L57" s="1976"/>
      <c r="M57" s="1976"/>
      <c r="N57" s="1976"/>
      <c r="O57" s="1976"/>
      <c r="P57" s="1976"/>
      <c r="Q57" s="1976"/>
      <c r="R57" s="1976"/>
      <c r="S57" s="1976"/>
      <c r="T57" s="1976"/>
      <c r="U57" s="1976"/>
      <c r="V57" s="1976"/>
      <c r="W57" s="1976"/>
      <c r="X57" s="1976"/>
      <c r="Y57" s="1976"/>
      <c r="Z57" s="1977"/>
    </row>
    <row r="58" spans="1:26" s="45" customFormat="1" ht="15" customHeight="1">
      <c r="A58" s="1786"/>
      <c r="B58" s="1786"/>
      <c r="C58" s="1786"/>
      <c r="D58" s="1786"/>
      <c r="E58" s="1786"/>
      <c r="F58" s="1786"/>
      <c r="G58" s="1786"/>
      <c r="H58" s="1786"/>
      <c r="I58" s="39"/>
      <c r="J58" s="39"/>
      <c r="K58" s="39"/>
      <c r="L58" s="39"/>
      <c r="M58" s="43"/>
      <c r="N58" s="43"/>
      <c r="O58" s="43"/>
      <c r="P58" s="39"/>
      <c r="Q58" s="39"/>
      <c r="R58" s="43"/>
      <c r="S58" s="43"/>
      <c r="T58" s="43"/>
      <c r="U58" s="39"/>
      <c r="V58" s="39"/>
      <c r="W58" s="44"/>
      <c r="X58" s="44"/>
      <c r="Y58" s="44"/>
      <c r="Z58" s="39"/>
    </row>
  </sheetData>
  <sheetProtection/>
  <mergeCells count="55">
    <mergeCell ref="A36:B36"/>
    <mergeCell ref="A37:B37"/>
    <mergeCell ref="A38:B38"/>
    <mergeCell ref="A30:B30"/>
    <mergeCell ref="A32:B32"/>
    <mergeCell ref="A50:B50"/>
    <mergeCell ref="B43:B44"/>
    <mergeCell ref="A45:B45"/>
    <mergeCell ref="A43:A44"/>
    <mergeCell ref="C3:G3"/>
    <mergeCell ref="A23:B23"/>
    <mergeCell ref="A6:B6"/>
    <mergeCell ref="A11:B11"/>
    <mergeCell ref="A3:B4"/>
    <mergeCell ref="A5:B5"/>
    <mergeCell ref="A18:B18"/>
    <mergeCell ref="A13:B13"/>
    <mergeCell ref="A17:B17"/>
    <mergeCell ref="F4:G4"/>
    <mergeCell ref="S45:V45"/>
    <mergeCell ref="R47:Z47"/>
    <mergeCell ref="M43:Q43"/>
    <mergeCell ref="F44:G44"/>
    <mergeCell ref="Y41:Z41"/>
    <mergeCell ref="A46:B46"/>
    <mergeCell ref="A28:B28"/>
    <mergeCell ref="A35:B35"/>
    <mergeCell ref="R43:Z43"/>
    <mergeCell ref="R44:V44"/>
    <mergeCell ref="C43:G43"/>
    <mergeCell ref="H43:L43"/>
    <mergeCell ref="K44:L44"/>
    <mergeCell ref="P44:Q44"/>
    <mergeCell ref="Y1:Z1"/>
    <mergeCell ref="K4:L4"/>
    <mergeCell ref="W3:Z3"/>
    <mergeCell ref="M3:Q3"/>
    <mergeCell ref="R3:V3"/>
    <mergeCell ref="H3:L3"/>
    <mergeCell ref="U4:V4"/>
    <mergeCell ref="P4:Q4"/>
    <mergeCell ref="J53:Z53"/>
    <mergeCell ref="J54:Z54"/>
    <mergeCell ref="R49:Z49"/>
    <mergeCell ref="R50:V50"/>
    <mergeCell ref="R48:Z48"/>
    <mergeCell ref="J55:Z55"/>
    <mergeCell ref="A58:H58"/>
    <mergeCell ref="J56:Z56"/>
    <mergeCell ref="A53:H53"/>
    <mergeCell ref="J57:Z57"/>
    <mergeCell ref="A54:H54"/>
    <mergeCell ref="A55:H55"/>
    <mergeCell ref="A56:H56"/>
    <mergeCell ref="A57:H57"/>
  </mergeCells>
  <hyperlinks>
    <hyperlink ref="B15" r:id="rId1" display="Muzeum FA Seidel -  Databanka společné historie Šumavy a Bavorského lesa (digitalizace archivu fotografií)&quot;)"/>
    <hyperlink ref="B27" r:id="rId2" display="Management plan pro historické centrum města Č. Krumlov"/>
    <hyperlink ref="B7" r:id="rId3" display="Digitalizace kina"/>
  </hyperlinks>
  <printOptions horizontalCentered="1" verticalCentered="1"/>
  <pageMargins left="0" right="0" top="0.984251968503937" bottom="0.984251968503937" header="0.5118110236220472" footer="0.5118110236220472"/>
  <pageSetup fitToHeight="10" horizontalDpi="600" verticalDpi="600" orientation="landscape" paperSize="9" scale="80" r:id="rId6"/>
  <headerFooter alignWithMargins="0">
    <oddHeader>&amp;L&amp;"Arial CE,Tučné"Město Český KRUMLOV&amp;C&amp;"Arial CE,Tučné"&amp;9VÝDAJOVÉ PRIORITY A ZÁSOBNÍK AKČNÍHO PLÁNU &amp;R&amp;"Arial CE,Tučné"VÝDAJOVÉ PRIORITY - Volební období 2011 - 2014
ZÁSOBNÍK AKČNÍHO PLÁNU
Období 2014 - 2015</oddHeader>
  </headerFooter>
  <rowBreaks count="1" manualBreakCount="1">
    <brk id="40" max="255" man="1"/>
  </rowBreaks>
  <legacyDrawing r:id="rId5"/>
</worksheet>
</file>

<file path=xl/worksheets/sheet4.xml><?xml version="1.0" encoding="utf-8"?>
<worksheet xmlns="http://schemas.openxmlformats.org/spreadsheetml/2006/main" xmlns:r="http://schemas.openxmlformats.org/officeDocument/2006/relationships">
  <dimension ref="A1:Z44"/>
  <sheetViews>
    <sheetView view="pageBreakPreview" zoomScaleSheetLayoutView="100" zoomScalePageLayoutView="0" workbookViewId="0" topLeftCell="A1">
      <pane ySplit="5" topLeftCell="BM6" activePane="bottomLeft" state="frozen"/>
      <selection pane="topLeft" activeCell="A1" sqref="A1"/>
      <selection pane="bottomLeft" activeCell="AD24" sqref="AD24"/>
    </sheetView>
  </sheetViews>
  <sheetFormatPr defaultColWidth="9.00390625" defaultRowHeight="12.75" outlineLevelCol="1"/>
  <cols>
    <col min="1" max="1" width="3.875" style="190" customWidth="1"/>
    <col min="2" max="2" width="48.375" style="0" customWidth="1"/>
    <col min="3" max="3" width="4.75390625" style="7" customWidth="1"/>
    <col min="4" max="4" width="4.875" style="7" customWidth="1"/>
    <col min="5" max="5" width="5.75390625" style="7" customWidth="1"/>
    <col min="6" max="6" width="5.125" style="39" customWidth="1"/>
    <col min="7" max="7" width="5.75390625" style="7" customWidth="1"/>
    <col min="8" max="8" width="4.875" style="7" bestFit="1" customWidth="1"/>
    <col min="9" max="9" width="4.125" style="7" customWidth="1"/>
    <col min="10" max="10" width="4.875" style="7" bestFit="1" customWidth="1"/>
    <col min="11" max="11" width="4.625" style="7" customWidth="1"/>
    <col min="12" max="12" width="5.625" style="7" customWidth="1"/>
    <col min="13" max="13" width="4.75390625" style="0" customWidth="1" outlineLevel="1"/>
    <col min="14" max="15" width="4.375" style="0" customWidth="1" outlineLevel="1"/>
    <col min="16" max="16" width="5.75390625" style="39" customWidth="1" outlineLevel="1"/>
    <col min="17" max="17" width="5.125" style="7" customWidth="1" outlineLevel="1"/>
    <col min="18" max="18" width="3.75390625" style="0" customWidth="1" outlineLevel="1"/>
    <col min="19" max="19" width="3.875" style="0" customWidth="1" outlineLevel="1"/>
    <col min="20" max="20" width="4.375" style="0" customWidth="1" outlineLevel="1"/>
    <col min="21" max="21" width="4.25390625" style="7" customWidth="1" outlineLevel="1"/>
    <col min="22" max="22" width="5.25390625" style="7" customWidth="1" outlineLevel="1"/>
    <col min="23" max="23" width="5.875" style="15" customWidth="1"/>
    <col min="24" max="24" width="4.375" style="15" customWidth="1"/>
    <col min="25" max="25" width="5.75390625" style="15" customWidth="1"/>
    <col min="26" max="26" width="5.875" style="7" customWidth="1"/>
    <col min="27" max="16384" width="9.125" style="3" customWidth="1"/>
  </cols>
  <sheetData>
    <row r="1" spans="1:26" ht="15.75">
      <c r="A1" s="191" t="s">
        <v>346</v>
      </c>
      <c r="B1" s="72"/>
      <c r="C1" s="72"/>
      <c r="D1" s="72"/>
      <c r="E1" s="72"/>
      <c r="F1" s="72"/>
      <c r="G1" s="72"/>
      <c r="H1" s="72"/>
      <c r="I1" s="72"/>
      <c r="J1" s="72"/>
      <c r="K1" s="72"/>
      <c r="L1" s="72"/>
      <c r="M1" s="72"/>
      <c r="N1" s="72"/>
      <c r="O1" s="72"/>
      <c r="P1" s="210"/>
      <c r="Q1" s="72"/>
      <c r="R1" s="72"/>
      <c r="S1" s="72"/>
      <c r="T1" s="72"/>
      <c r="U1" s="72"/>
      <c r="V1" s="72"/>
      <c r="W1" s="72"/>
      <c r="X1" s="73"/>
      <c r="Y1" s="1756" t="s">
        <v>38</v>
      </c>
      <c r="Z1" s="1757"/>
    </row>
    <row r="2" ht="5.25" customHeight="1" thickBot="1"/>
    <row r="3" spans="1:26" s="13" customFormat="1" ht="21.75" customHeight="1">
      <c r="A3" s="1743" t="s">
        <v>347</v>
      </c>
      <c r="B3" s="1739"/>
      <c r="C3" s="1744" t="s">
        <v>39</v>
      </c>
      <c r="D3" s="1745"/>
      <c r="E3" s="1745"/>
      <c r="F3" s="1745"/>
      <c r="G3" s="1742"/>
      <c r="H3" s="1985" t="s">
        <v>334</v>
      </c>
      <c r="I3" s="1986"/>
      <c r="J3" s="1986"/>
      <c r="K3" s="1986"/>
      <c r="L3" s="1987"/>
      <c r="M3" s="1763" t="s">
        <v>40</v>
      </c>
      <c r="N3" s="1764"/>
      <c r="O3" s="1764"/>
      <c r="P3" s="1764"/>
      <c r="Q3" s="1764"/>
      <c r="R3" s="1766" t="s">
        <v>41</v>
      </c>
      <c r="S3" s="1767"/>
      <c r="T3" s="1767"/>
      <c r="U3" s="1767"/>
      <c r="V3" s="1768"/>
      <c r="W3" s="1760" t="s">
        <v>27</v>
      </c>
      <c r="X3" s="1761"/>
      <c r="Y3" s="1761"/>
      <c r="Z3" s="1762"/>
    </row>
    <row r="4" spans="1:26" s="50" customFormat="1" ht="24.75" customHeight="1" thickBot="1">
      <c r="A4" s="1740"/>
      <c r="B4" s="1741"/>
      <c r="C4" s="46" t="s">
        <v>1</v>
      </c>
      <c r="D4" s="143" t="s">
        <v>213</v>
      </c>
      <c r="E4" s="144" t="s">
        <v>2</v>
      </c>
      <c r="F4" s="2006" t="s">
        <v>5</v>
      </c>
      <c r="G4" s="1734"/>
      <c r="H4" s="46" t="s">
        <v>1</v>
      </c>
      <c r="I4" s="143" t="s">
        <v>213</v>
      </c>
      <c r="J4" s="145" t="s">
        <v>2</v>
      </c>
      <c r="K4" s="1984" t="s">
        <v>5</v>
      </c>
      <c r="L4" s="1759"/>
      <c r="M4" s="47" t="s">
        <v>1</v>
      </c>
      <c r="N4" s="148" t="s">
        <v>213</v>
      </c>
      <c r="O4" s="149" t="s">
        <v>2</v>
      </c>
      <c r="P4" s="1984" t="s">
        <v>5</v>
      </c>
      <c r="Q4" s="1759"/>
      <c r="R4" s="48" t="s">
        <v>1</v>
      </c>
      <c r="S4" s="148" t="s">
        <v>213</v>
      </c>
      <c r="T4" s="149" t="s">
        <v>2</v>
      </c>
      <c r="U4" s="1984" t="s">
        <v>5</v>
      </c>
      <c r="V4" s="1759"/>
      <c r="W4" s="49" t="s">
        <v>1</v>
      </c>
      <c r="X4" s="150" t="s">
        <v>213</v>
      </c>
      <c r="Y4" s="152" t="s">
        <v>2</v>
      </c>
      <c r="Z4" s="61" t="s">
        <v>5</v>
      </c>
    </row>
    <row r="5" spans="1:26" s="13" customFormat="1" ht="28.5" customHeight="1" thickBot="1">
      <c r="A5" s="2002" t="s">
        <v>12</v>
      </c>
      <c r="B5" s="2003"/>
      <c r="C5" s="23">
        <f>C17+C32+C37</f>
        <v>10.3</v>
      </c>
      <c r="D5" s="146">
        <f>D17+D32+D37</f>
        <v>2.7</v>
      </c>
      <c r="E5" s="51">
        <f>C5+D5</f>
        <v>13</v>
      </c>
      <c r="F5" s="37"/>
      <c r="G5" s="24">
        <f>G17+G32+G37</f>
        <v>7.8</v>
      </c>
      <c r="H5" s="23">
        <f>H17+H32+H37</f>
        <v>0.87</v>
      </c>
      <c r="I5" s="146">
        <f>I17+I32+I37</f>
        <v>2.4000000000000004</v>
      </c>
      <c r="J5" s="147">
        <f>H5+I5</f>
        <v>3.2700000000000005</v>
      </c>
      <c r="K5" s="22"/>
      <c r="L5" s="24">
        <f>L17+L32+L37</f>
        <v>1</v>
      </c>
      <c r="M5" s="22">
        <f>M17+M32+M37</f>
        <v>12.500000000000002</v>
      </c>
      <c r="N5" s="146">
        <f>N17+N32+N37</f>
        <v>1.2</v>
      </c>
      <c r="O5" s="51">
        <f>SUM(M5:N5)</f>
        <v>13.700000000000001</v>
      </c>
      <c r="P5" s="211"/>
      <c r="Q5" s="25">
        <f>Q17+Q32+Q37</f>
        <v>0.7</v>
      </c>
      <c r="R5" s="21">
        <f>R17+R32+R37</f>
        <v>1.1</v>
      </c>
      <c r="S5" s="146">
        <f>S17+S32+S37</f>
        <v>0</v>
      </c>
      <c r="T5" s="51">
        <f>SUM(R5:S5)</f>
        <v>1.1</v>
      </c>
      <c r="U5" s="22"/>
      <c r="V5" s="25">
        <f>V17+V32+V37</f>
        <v>0</v>
      </c>
      <c r="W5" s="26">
        <f>R5+M5+H5+C5</f>
        <v>24.770000000000003</v>
      </c>
      <c r="X5" s="151">
        <f>S5+N5+I5+D5</f>
        <v>6.300000000000001</v>
      </c>
      <c r="Y5" s="153">
        <f>X5+W5</f>
        <v>31.070000000000004</v>
      </c>
      <c r="Z5" s="25">
        <f>V5+Q5+L5+G5</f>
        <v>9.5</v>
      </c>
    </row>
    <row r="6" spans="1:26" ht="12.75">
      <c r="A6" s="1747" t="s">
        <v>13</v>
      </c>
      <c r="B6" s="1748"/>
      <c r="C6" s="183"/>
      <c r="D6" s="183"/>
      <c r="E6" s="183"/>
      <c r="F6" s="184"/>
      <c r="G6" s="183"/>
      <c r="H6" s="183"/>
      <c r="I6" s="183"/>
      <c r="J6" s="183"/>
      <c r="K6" s="183"/>
      <c r="L6" s="183"/>
      <c r="M6" s="186"/>
      <c r="N6" s="186"/>
      <c r="O6" s="186"/>
      <c r="P6" s="184"/>
      <c r="Q6" s="183"/>
      <c r="R6" s="186"/>
      <c r="S6" s="186"/>
      <c r="T6" s="186"/>
      <c r="U6" s="183"/>
      <c r="V6" s="183"/>
      <c r="W6" s="187"/>
      <c r="X6" s="187"/>
      <c r="Y6" s="187"/>
      <c r="Z6" s="185"/>
    </row>
    <row r="7" spans="1:26" ht="25.5">
      <c r="A7" s="192">
        <v>1.1</v>
      </c>
      <c r="B7" s="1669" t="s">
        <v>14</v>
      </c>
      <c r="C7" s="55">
        <v>6.8</v>
      </c>
      <c r="D7" s="207"/>
      <c r="E7" s="54">
        <f>SUM(C7:D7)</f>
        <v>6.8</v>
      </c>
      <c r="F7" s="251"/>
      <c r="G7" s="56">
        <v>5.8</v>
      </c>
      <c r="H7" s="55"/>
      <c r="I7" s="207"/>
      <c r="J7" s="252"/>
      <c r="K7" s="59"/>
      <c r="L7" s="56"/>
      <c r="M7" s="253"/>
      <c r="N7" s="254"/>
      <c r="O7" s="166"/>
      <c r="P7" s="272"/>
      <c r="Q7" s="41"/>
      <c r="R7" s="255"/>
      <c r="S7" s="254"/>
      <c r="T7" s="166"/>
      <c r="U7" s="59"/>
      <c r="V7" s="41"/>
      <c r="W7" s="57">
        <f>SUM(C7,H7,M7,R7)</f>
        <v>6.8</v>
      </c>
      <c r="X7" s="167">
        <f aca="true" t="shared" si="0" ref="X7:X14">D7+I7+N7+S7</f>
        <v>0</v>
      </c>
      <c r="Y7" s="168">
        <f aca="true" t="shared" si="1" ref="Y7:Y16">SUM(W7:X7)</f>
        <v>6.8</v>
      </c>
      <c r="Z7" s="41">
        <f>G7+L7+Q7+V7</f>
        <v>5.8</v>
      </c>
    </row>
    <row r="8" spans="1:26" ht="12.75">
      <c r="A8" s="192">
        <v>1.2</v>
      </c>
      <c r="B8" s="1670" t="s">
        <v>256</v>
      </c>
      <c r="C8" s="77">
        <v>0.5</v>
      </c>
      <c r="D8" s="78"/>
      <c r="E8" s="79">
        <f>SUM(C8:D8)</f>
        <v>0.5</v>
      </c>
      <c r="F8" s="87"/>
      <c r="G8" s="80"/>
      <c r="H8" s="77">
        <v>0.2</v>
      </c>
      <c r="I8" s="78"/>
      <c r="J8" s="114">
        <f>SUM(H8:I8)</f>
        <v>0.2</v>
      </c>
      <c r="K8" s="83"/>
      <c r="L8" s="80"/>
      <c r="M8" s="27"/>
      <c r="N8" s="163"/>
      <c r="O8" s="164"/>
      <c r="P8" s="115"/>
      <c r="Q8" s="84"/>
      <c r="R8" s="82"/>
      <c r="S8" s="163"/>
      <c r="T8" s="166"/>
      <c r="U8" s="83"/>
      <c r="V8" s="84"/>
      <c r="W8" s="85">
        <f aca="true" t="shared" si="2" ref="W8:W15">C8+H8+M8+R8</f>
        <v>0.7</v>
      </c>
      <c r="X8" s="161">
        <f t="shared" si="0"/>
        <v>0</v>
      </c>
      <c r="Y8" s="168">
        <f t="shared" si="1"/>
        <v>0.7</v>
      </c>
      <c r="Z8" s="84">
        <f>V8+Q8+L8+G8</f>
        <v>0</v>
      </c>
    </row>
    <row r="9" spans="1:26" ht="12.75">
      <c r="A9" s="192">
        <v>1.3</v>
      </c>
      <c r="B9" s="1671" t="s">
        <v>457</v>
      </c>
      <c r="C9" s="88"/>
      <c r="D9" s="89"/>
      <c r="E9" s="54"/>
      <c r="F9" s="90"/>
      <c r="G9" s="91"/>
      <c r="H9" s="88"/>
      <c r="I9" s="89"/>
      <c r="J9" s="114"/>
      <c r="K9" s="93"/>
      <c r="L9" s="91"/>
      <c r="M9" s="29">
        <v>0.6</v>
      </c>
      <c r="N9" s="165"/>
      <c r="O9" s="166">
        <f>SUM(M9:N9)</f>
        <v>0.6</v>
      </c>
      <c r="P9" s="212"/>
      <c r="Q9" s="123"/>
      <c r="R9" s="92"/>
      <c r="S9" s="165"/>
      <c r="T9" s="166"/>
      <c r="U9" s="93"/>
      <c r="V9" s="123"/>
      <c r="W9" s="94">
        <f>C9+H9+M9+R9</f>
        <v>0.6</v>
      </c>
      <c r="X9" s="161">
        <f>D9+I9+N9+S9</f>
        <v>0</v>
      </c>
      <c r="Y9" s="168">
        <f>SUM(W9:X9)</f>
        <v>0.6</v>
      </c>
      <c r="Z9" s="123">
        <f aca="true" t="shared" si="3" ref="Z9:Z15">G9+L9+Q9+V9</f>
        <v>0</v>
      </c>
    </row>
    <row r="10" spans="1:26" ht="24">
      <c r="A10" s="192">
        <v>1.4</v>
      </c>
      <c r="B10" s="1672" t="s">
        <v>83</v>
      </c>
      <c r="C10" s="88"/>
      <c r="D10" s="89"/>
      <c r="E10" s="683"/>
      <c r="F10" s="90"/>
      <c r="G10" s="91"/>
      <c r="H10" s="88"/>
      <c r="I10" s="89"/>
      <c r="J10" s="114"/>
      <c r="K10" s="93"/>
      <c r="L10" s="91"/>
      <c r="M10" s="29"/>
      <c r="N10" s="165"/>
      <c r="O10" s="680"/>
      <c r="P10" s="212"/>
      <c r="Q10" s="123"/>
      <c r="R10" s="1203">
        <v>0.5</v>
      </c>
      <c r="S10" s="1204"/>
      <c r="T10" s="1205">
        <v>0.5</v>
      </c>
      <c r="U10" s="1130"/>
      <c r="V10" s="1206"/>
      <c r="W10" s="1207">
        <f>C10+H10+M10+R10</f>
        <v>0.5</v>
      </c>
      <c r="X10" s="1208">
        <f>D10+I10+N10+S10</f>
        <v>0</v>
      </c>
      <c r="Y10" s="1209">
        <f>SUM(W10:X10)</f>
        <v>0.5</v>
      </c>
      <c r="Z10" s="1206">
        <f t="shared" si="3"/>
        <v>0</v>
      </c>
    </row>
    <row r="11" spans="1:26" ht="12.75">
      <c r="A11" s="192">
        <v>1.5</v>
      </c>
      <c r="B11" s="1671" t="s">
        <v>165</v>
      </c>
      <c r="C11" s="88"/>
      <c r="D11" s="89"/>
      <c r="E11" s="79"/>
      <c r="F11" s="90"/>
      <c r="G11" s="91"/>
      <c r="H11" s="88">
        <v>0.07</v>
      </c>
      <c r="I11" s="89"/>
      <c r="J11" s="114">
        <f>SUM(H11:I11)</f>
        <v>0.07</v>
      </c>
      <c r="K11" s="93"/>
      <c r="L11" s="91"/>
      <c r="M11" s="29">
        <v>7.7</v>
      </c>
      <c r="N11" s="165"/>
      <c r="O11" s="164">
        <f>SUM(M11:N11)</f>
        <v>7.7</v>
      </c>
      <c r="P11" s="212"/>
      <c r="Q11" s="123"/>
      <c r="R11" s="92"/>
      <c r="S11" s="165"/>
      <c r="T11" s="166"/>
      <c r="U11" s="93"/>
      <c r="V11" s="123"/>
      <c r="W11" s="94">
        <f t="shared" si="2"/>
        <v>7.7700000000000005</v>
      </c>
      <c r="X11" s="161">
        <f t="shared" si="0"/>
        <v>0</v>
      </c>
      <c r="Y11" s="168">
        <f t="shared" si="1"/>
        <v>7.7700000000000005</v>
      </c>
      <c r="Z11" s="123">
        <f t="shared" si="3"/>
        <v>0</v>
      </c>
    </row>
    <row r="12" spans="1:26" ht="12.75">
      <c r="A12" s="192">
        <v>1.6</v>
      </c>
      <c r="B12" s="1671" t="s">
        <v>471</v>
      </c>
      <c r="C12" s="717"/>
      <c r="D12" s="718"/>
      <c r="E12" s="1210"/>
      <c r="F12" s="720"/>
      <c r="G12" s="721"/>
      <c r="H12" s="717"/>
      <c r="I12" s="718"/>
      <c r="J12" s="114"/>
      <c r="K12" s="723"/>
      <c r="L12" s="721"/>
      <c r="M12" s="724"/>
      <c r="N12" s="725"/>
      <c r="O12" s="164"/>
      <c r="P12" s="729"/>
      <c r="Q12" s="727"/>
      <c r="R12" s="728">
        <v>0.2</v>
      </c>
      <c r="S12" s="725"/>
      <c r="T12" s="680">
        <v>0.2</v>
      </c>
      <c r="U12" s="723"/>
      <c r="V12" s="727"/>
      <c r="W12" s="94">
        <f>C12+H12+M12+R12</f>
        <v>0.2</v>
      </c>
      <c r="X12" s="161">
        <f>D12+I12+N12+S12</f>
        <v>0</v>
      </c>
      <c r="Y12" s="168">
        <f>SUM(W12:X12)</f>
        <v>0.2</v>
      </c>
      <c r="Z12" s="123">
        <f t="shared" si="3"/>
        <v>0</v>
      </c>
    </row>
    <row r="13" spans="1:26" ht="12.75">
      <c r="A13" s="192">
        <v>1.7</v>
      </c>
      <c r="B13" s="1673" t="s">
        <v>250</v>
      </c>
      <c r="C13" s="77"/>
      <c r="D13" s="78">
        <v>1</v>
      </c>
      <c r="E13" s="114">
        <f>SUM(C13:D13)</f>
        <v>1</v>
      </c>
      <c r="F13" s="87" t="s">
        <v>247</v>
      </c>
      <c r="G13" s="80">
        <v>0.8</v>
      </c>
      <c r="H13" s="77"/>
      <c r="I13" s="78">
        <v>0.9</v>
      </c>
      <c r="J13" s="114">
        <f>SUM(H13:I13)</f>
        <v>0.9</v>
      </c>
      <c r="K13" s="115" t="s">
        <v>247</v>
      </c>
      <c r="L13" s="80">
        <v>0.8</v>
      </c>
      <c r="M13" s="27"/>
      <c r="N13" s="163">
        <v>0.9</v>
      </c>
      <c r="O13" s="164">
        <f>SUM(M13:N13)</f>
        <v>0.9</v>
      </c>
      <c r="P13" s="115" t="s">
        <v>247</v>
      </c>
      <c r="Q13" s="84">
        <v>0.5</v>
      </c>
      <c r="R13" s="82"/>
      <c r="S13" s="163"/>
      <c r="T13" s="164"/>
      <c r="U13" s="83"/>
      <c r="V13" s="84"/>
      <c r="W13" s="85">
        <f t="shared" si="2"/>
        <v>0</v>
      </c>
      <c r="X13" s="161">
        <f t="shared" si="0"/>
        <v>2.8</v>
      </c>
      <c r="Y13" s="162">
        <f t="shared" si="1"/>
        <v>2.8</v>
      </c>
      <c r="Z13" s="84">
        <f t="shared" si="3"/>
        <v>2.1</v>
      </c>
    </row>
    <row r="14" spans="1:26" ht="12.75">
      <c r="A14" s="192">
        <v>1.8</v>
      </c>
      <c r="B14" s="1674" t="s">
        <v>237</v>
      </c>
      <c r="C14" s="77"/>
      <c r="D14" s="78"/>
      <c r="E14" s="114"/>
      <c r="F14" s="87"/>
      <c r="G14" s="80"/>
      <c r="H14" s="77"/>
      <c r="I14" s="78"/>
      <c r="J14" s="114"/>
      <c r="K14" s="83"/>
      <c r="L14" s="80"/>
      <c r="M14" s="27">
        <v>0.6</v>
      </c>
      <c r="N14" s="163"/>
      <c r="O14" s="164">
        <f>SUM(M14:N14)</f>
        <v>0.6</v>
      </c>
      <c r="P14" s="392"/>
      <c r="Q14" s="84"/>
      <c r="R14" s="82"/>
      <c r="S14" s="163"/>
      <c r="T14" s="164"/>
      <c r="U14" s="83"/>
      <c r="V14" s="84"/>
      <c r="W14" s="85">
        <f t="shared" si="2"/>
        <v>0.6</v>
      </c>
      <c r="X14" s="161">
        <f t="shared" si="0"/>
        <v>0</v>
      </c>
      <c r="Y14" s="162">
        <f t="shared" si="1"/>
        <v>0.6</v>
      </c>
      <c r="Z14" s="84">
        <f t="shared" si="3"/>
        <v>0</v>
      </c>
    </row>
    <row r="15" spans="1:26" ht="12.75">
      <c r="A15" s="192">
        <v>1.9</v>
      </c>
      <c r="B15" s="1675" t="s">
        <v>181</v>
      </c>
      <c r="C15" s="77"/>
      <c r="D15" s="78">
        <v>0.5</v>
      </c>
      <c r="E15" s="114">
        <f>SUM(C15:D15)</f>
        <v>0.5</v>
      </c>
      <c r="F15" s="87" t="s">
        <v>239</v>
      </c>
      <c r="G15" s="80">
        <f>+L15+Q15+V15</f>
        <v>0.4</v>
      </c>
      <c r="H15" s="77"/>
      <c r="I15" s="78">
        <v>0.4</v>
      </c>
      <c r="J15" s="114">
        <f>SUM(H15:I15)</f>
        <v>0.4</v>
      </c>
      <c r="K15" s="83" t="s">
        <v>239</v>
      </c>
      <c r="L15" s="80">
        <v>0.2</v>
      </c>
      <c r="M15" s="27"/>
      <c r="N15" s="163">
        <v>0.3</v>
      </c>
      <c r="O15" s="164">
        <v>0.4</v>
      </c>
      <c r="P15" s="115" t="s">
        <v>239</v>
      </c>
      <c r="Q15" s="84">
        <v>0.2</v>
      </c>
      <c r="R15" s="82"/>
      <c r="S15" s="163"/>
      <c r="T15" s="164"/>
      <c r="U15" s="83"/>
      <c r="V15" s="84"/>
      <c r="W15" s="85">
        <f t="shared" si="2"/>
        <v>0</v>
      </c>
      <c r="X15" s="161">
        <f>D15+I15+N15+S15</f>
        <v>1.2</v>
      </c>
      <c r="Y15" s="162">
        <f t="shared" si="1"/>
        <v>1.2</v>
      </c>
      <c r="Z15" s="84">
        <f t="shared" si="3"/>
        <v>0.8</v>
      </c>
    </row>
    <row r="16" spans="1:26" ht="14.25" customHeight="1">
      <c r="A16" s="1211">
        <v>1.1</v>
      </c>
      <c r="B16" s="1676" t="s">
        <v>180</v>
      </c>
      <c r="C16" s="108"/>
      <c r="D16" s="134"/>
      <c r="E16" s="171"/>
      <c r="F16" s="172"/>
      <c r="G16" s="110"/>
      <c r="H16" s="108"/>
      <c r="I16" s="134"/>
      <c r="J16" s="171">
        <f>SUM(H16:I16)</f>
        <v>0</v>
      </c>
      <c r="K16" s="173"/>
      <c r="L16" s="110"/>
      <c r="M16" s="174">
        <v>0.8</v>
      </c>
      <c r="N16" s="175"/>
      <c r="O16" s="176">
        <f>SUM(M16:N16)</f>
        <v>0.8</v>
      </c>
      <c r="P16" s="172"/>
      <c r="Q16" s="110"/>
      <c r="R16" s="177"/>
      <c r="S16" s="175"/>
      <c r="T16" s="176"/>
      <c r="U16" s="173"/>
      <c r="V16" s="110"/>
      <c r="W16" s="178">
        <f>R16+M16+H16+C16</f>
        <v>0.8</v>
      </c>
      <c r="X16" s="179">
        <f>S16+N16+I16+D16</f>
        <v>0</v>
      </c>
      <c r="Y16" s="180">
        <f t="shared" si="1"/>
        <v>0.8</v>
      </c>
      <c r="Z16" s="137">
        <f>V16+Q16+L16+G16</f>
        <v>0</v>
      </c>
    </row>
    <row r="17" spans="1:26" s="42" customFormat="1" ht="12.75">
      <c r="A17" s="1751" t="s">
        <v>69</v>
      </c>
      <c r="B17" s="1769"/>
      <c r="C17" s="353">
        <f>SUM(C7:C16)</f>
        <v>7.3</v>
      </c>
      <c r="D17" s="354">
        <f>SUM(D7:D16)</f>
        <v>1.5</v>
      </c>
      <c r="E17" s="355">
        <f>SUM(E7:E16)</f>
        <v>8.8</v>
      </c>
      <c r="F17" s="356"/>
      <c r="G17" s="357">
        <f>SUM(G7:G16)</f>
        <v>7</v>
      </c>
      <c r="H17" s="353">
        <f>SUM(H7:H16)</f>
        <v>0.27</v>
      </c>
      <c r="I17" s="354">
        <f>SUM(I7:I16)</f>
        <v>1.3</v>
      </c>
      <c r="J17" s="358">
        <f>SUM(J7:J16)</f>
        <v>1.5699999999999998</v>
      </c>
      <c r="K17" s="359"/>
      <c r="L17" s="357">
        <f>SUM(L7:L16)</f>
        <v>1</v>
      </c>
      <c r="M17" s="360">
        <f>SUM(M7:M16)</f>
        <v>9.700000000000001</v>
      </c>
      <c r="N17" s="361">
        <f>SUM(N7:N16)</f>
        <v>1.2</v>
      </c>
      <c r="O17" s="362">
        <f>SUM(O7:O16)</f>
        <v>11.000000000000002</v>
      </c>
      <c r="P17" s="374"/>
      <c r="Q17" s="363">
        <f>SUM(Q7:Q16)</f>
        <v>0.7</v>
      </c>
      <c r="R17" s="364">
        <f>SUM(R7:R16)</f>
        <v>0.7</v>
      </c>
      <c r="S17" s="361">
        <f>SUM(S7:S16)</f>
        <v>0</v>
      </c>
      <c r="T17" s="362">
        <f>SUM(T7:T16)</f>
        <v>0.7</v>
      </c>
      <c r="U17" s="359"/>
      <c r="V17" s="363">
        <f>SUM(V7:V16)</f>
        <v>0</v>
      </c>
      <c r="W17" s="366">
        <f>SUM(C17,H17,M17,R17)</f>
        <v>17.970000000000002</v>
      </c>
      <c r="X17" s="367">
        <f>SUM(X7:X16)</f>
        <v>4</v>
      </c>
      <c r="Y17" s="368">
        <f>SUM(Y7:Y16)</f>
        <v>21.970000000000002</v>
      </c>
      <c r="Z17" s="363">
        <f>SUM(Z7:Z16)</f>
        <v>8.700000000000001</v>
      </c>
    </row>
    <row r="18" spans="1:26" ht="9" customHeight="1">
      <c r="A18" s="375"/>
      <c r="B18" s="386"/>
      <c r="C18" s="288"/>
      <c r="D18" s="288"/>
      <c r="E18" s="288"/>
      <c r="F18" s="289"/>
      <c r="G18" s="288"/>
      <c r="H18" s="288"/>
      <c r="I18" s="288"/>
      <c r="J18" s="288"/>
      <c r="K18" s="288"/>
      <c r="L18" s="288"/>
      <c r="M18" s="60"/>
      <c r="N18" s="60"/>
      <c r="O18" s="60"/>
      <c r="P18" s="289"/>
      <c r="Q18" s="288"/>
      <c r="R18" s="60"/>
      <c r="S18" s="60"/>
      <c r="T18" s="60"/>
      <c r="U18" s="288"/>
      <c r="V18" s="288"/>
      <c r="W18" s="290"/>
      <c r="X18" s="290"/>
      <c r="Y18" s="290"/>
      <c r="Z18" s="288"/>
    </row>
    <row r="19" spans="1:26" ht="9.75" customHeight="1" thickBot="1">
      <c r="A19" s="391"/>
      <c r="B19" s="387"/>
      <c r="C19" s="68"/>
      <c r="D19" s="68"/>
      <c r="E19" s="68"/>
      <c r="F19" s="69"/>
      <c r="G19" s="68"/>
      <c r="H19" s="68"/>
      <c r="I19" s="68"/>
      <c r="J19" s="6"/>
      <c r="K19" s="6"/>
      <c r="L19" s="68"/>
      <c r="M19" s="4"/>
      <c r="N19" s="4"/>
      <c r="O19" s="4"/>
      <c r="P19" s="58"/>
      <c r="Q19" s="68"/>
      <c r="R19" s="4"/>
      <c r="S19" s="4"/>
      <c r="T19" s="4"/>
      <c r="U19" s="6"/>
      <c r="V19" s="68"/>
      <c r="W19" s="16"/>
      <c r="X19" s="16"/>
      <c r="Y19" s="16"/>
      <c r="Z19" s="68"/>
    </row>
    <row r="20" spans="1:26" ht="12.75">
      <c r="A20" s="258" t="s">
        <v>92</v>
      </c>
      <c r="B20" s="259"/>
      <c r="C20" s="183"/>
      <c r="D20" s="183"/>
      <c r="E20" s="183"/>
      <c r="F20" s="184"/>
      <c r="G20" s="183"/>
      <c r="H20" s="183"/>
      <c r="I20" s="183"/>
      <c r="J20" s="183"/>
      <c r="K20" s="183"/>
      <c r="L20" s="183"/>
      <c r="M20" s="183"/>
      <c r="N20" s="183"/>
      <c r="O20" s="183"/>
      <c r="P20" s="184"/>
      <c r="Q20" s="183"/>
      <c r="R20" s="183"/>
      <c r="S20" s="183"/>
      <c r="T20" s="183"/>
      <c r="U20" s="183"/>
      <c r="V20" s="183"/>
      <c r="W20" s="187"/>
      <c r="X20" s="187"/>
      <c r="Y20" s="187"/>
      <c r="Z20" s="185"/>
    </row>
    <row r="21" spans="1:26" ht="12.75">
      <c r="A21" s="214">
        <v>2.1</v>
      </c>
      <c r="B21" s="256" t="s">
        <v>93</v>
      </c>
      <c r="C21" s="257"/>
      <c r="D21" s="207">
        <v>1.2</v>
      </c>
      <c r="E21" s="54">
        <f>SUM(C21:D21)</f>
        <v>1.2</v>
      </c>
      <c r="F21" s="40"/>
      <c r="G21" s="56"/>
      <c r="H21" s="55"/>
      <c r="I21" s="207"/>
      <c r="J21" s="54">
        <f>SUM(H21:I21)</f>
        <v>0</v>
      </c>
      <c r="K21" s="59"/>
      <c r="L21" s="56"/>
      <c r="M21" s="55"/>
      <c r="N21" s="207"/>
      <c r="O21" s="54"/>
      <c r="P21" s="272"/>
      <c r="Q21" s="56"/>
      <c r="R21" s="55"/>
      <c r="S21" s="207"/>
      <c r="T21" s="54"/>
      <c r="U21" s="59"/>
      <c r="V21" s="56"/>
      <c r="W21" s="57">
        <f>H21+C21+M21+R21</f>
        <v>0</v>
      </c>
      <c r="X21" s="167">
        <f>I21+D21+N21+S21</f>
        <v>1.2</v>
      </c>
      <c r="Y21" s="168">
        <f aca="true" t="shared" si="4" ref="Y21:Y31">SUM(W21:X21)</f>
        <v>1.2</v>
      </c>
      <c r="Z21" s="41">
        <f aca="true" t="shared" si="5" ref="Z21:Z31">G21+L21+Q21+V21</f>
        <v>0</v>
      </c>
    </row>
    <row r="22" spans="1:26" ht="12.75">
      <c r="A22" s="331">
        <v>2.2</v>
      </c>
      <c r="B22" s="312" t="s">
        <v>147</v>
      </c>
      <c r="C22" s="95"/>
      <c r="D22" s="78"/>
      <c r="E22" s="54"/>
      <c r="F22" s="87"/>
      <c r="G22" s="80"/>
      <c r="H22" s="77">
        <v>0.2</v>
      </c>
      <c r="I22" s="78">
        <v>0.5</v>
      </c>
      <c r="J22" s="54">
        <f aca="true" t="shared" si="6" ref="J22:J30">SUM(H22:I22)</f>
        <v>0.7</v>
      </c>
      <c r="K22" s="83"/>
      <c r="L22" s="80"/>
      <c r="M22" s="83"/>
      <c r="N22" s="78"/>
      <c r="O22" s="79"/>
      <c r="P22" s="87"/>
      <c r="Q22" s="80"/>
      <c r="R22" s="83"/>
      <c r="S22" s="78"/>
      <c r="T22" s="79"/>
      <c r="U22" s="99"/>
      <c r="V22" s="80"/>
      <c r="W22" s="85">
        <f aca="true" t="shared" si="7" ref="W22:X27">C22+H22+M22+R22</f>
        <v>0.2</v>
      </c>
      <c r="X22" s="161">
        <f t="shared" si="7"/>
        <v>0.5</v>
      </c>
      <c r="Y22" s="292">
        <f t="shared" si="4"/>
        <v>0.7</v>
      </c>
      <c r="Z22" s="84">
        <f t="shared" si="5"/>
        <v>0</v>
      </c>
    </row>
    <row r="23" spans="1:26" ht="12.75">
      <c r="A23" s="214">
        <v>2.3</v>
      </c>
      <c r="B23" s="312" t="s">
        <v>255</v>
      </c>
      <c r="C23" s="95"/>
      <c r="D23" s="78"/>
      <c r="E23" s="54"/>
      <c r="F23" s="87"/>
      <c r="G23" s="80"/>
      <c r="H23" s="77"/>
      <c r="I23" s="78">
        <v>0.3</v>
      </c>
      <c r="J23" s="54">
        <f t="shared" si="6"/>
        <v>0.3</v>
      </c>
      <c r="K23" s="83"/>
      <c r="L23" s="80"/>
      <c r="M23" s="83"/>
      <c r="N23" s="78"/>
      <c r="O23" s="79"/>
      <c r="P23" s="87"/>
      <c r="Q23" s="80"/>
      <c r="R23" s="83"/>
      <c r="S23" s="78"/>
      <c r="T23" s="79"/>
      <c r="U23" s="99"/>
      <c r="V23" s="80"/>
      <c r="W23" s="85">
        <f t="shared" si="7"/>
        <v>0</v>
      </c>
      <c r="X23" s="161">
        <f t="shared" si="7"/>
        <v>0.3</v>
      </c>
      <c r="Y23" s="292">
        <f>SUM(W23:X23)</f>
        <v>0.3</v>
      </c>
      <c r="Z23" s="84">
        <f>G23+L23+Q23+V23</f>
        <v>0</v>
      </c>
    </row>
    <row r="24" spans="1:26" ht="12.75">
      <c r="A24" s="331">
        <v>2.4</v>
      </c>
      <c r="B24" s="312" t="s">
        <v>166</v>
      </c>
      <c r="C24" s="95"/>
      <c r="D24" s="78"/>
      <c r="E24" s="54"/>
      <c r="F24" s="87"/>
      <c r="G24" s="80"/>
      <c r="H24" s="77"/>
      <c r="I24" s="78"/>
      <c r="J24" s="54"/>
      <c r="K24" s="83"/>
      <c r="L24" s="80"/>
      <c r="M24" s="83">
        <v>0.3</v>
      </c>
      <c r="N24" s="78"/>
      <c r="O24" s="79">
        <f>SUM(M24:N24)</f>
        <v>0.3</v>
      </c>
      <c r="P24" s="87"/>
      <c r="Q24" s="80"/>
      <c r="R24" s="83"/>
      <c r="S24" s="78"/>
      <c r="T24" s="79"/>
      <c r="U24" s="99"/>
      <c r="V24" s="80"/>
      <c r="W24" s="85">
        <f t="shared" si="7"/>
        <v>0.3</v>
      </c>
      <c r="X24" s="161">
        <f t="shared" si="7"/>
        <v>0</v>
      </c>
      <c r="Y24" s="292">
        <f>SUM(W24:X24)</f>
        <v>0.3</v>
      </c>
      <c r="Z24" s="84">
        <f>G24+L24+Q24+V24</f>
        <v>0</v>
      </c>
    </row>
    <row r="25" spans="1:26" ht="12.75">
      <c r="A25" s="1319">
        <v>2.5</v>
      </c>
      <c r="B25" s="312" t="s">
        <v>484</v>
      </c>
      <c r="C25" s="95"/>
      <c r="D25" s="78"/>
      <c r="E25" s="683"/>
      <c r="F25" s="87"/>
      <c r="G25" s="80"/>
      <c r="H25" s="77"/>
      <c r="I25" s="78"/>
      <c r="J25" s="683"/>
      <c r="K25" s="83"/>
      <c r="L25" s="80"/>
      <c r="M25" s="83"/>
      <c r="N25" s="78"/>
      <c r="O25" s="79"/>
      <c r="P25" s="87"/>
      <c r="Q25" s="80"/>
      <c r="R25" s="83">
        <v>0.1</v>
      </c>
      <c r="S25" s="78"/>
      <c r="T25" s="79">
        <f>SUM(R25:S25)</f>
        <v>0.1</v>
      </c>
      <c r="U25" s="99"/>
      <c r="V25" s="80"/>
      <c r="W25" s="85">
        <f t="shared" si="7"/>
        <v>0.1</v>
      </c>
      <c r="X25" s="161">
        <f t="shared" si="7"/>
        <v>0</v>
      </c>
      <c r="Y25" s="292">
        <f>SUM(W25:X25)</f>
        <v>0.1</v>
      </c>
      <c r="Z25" s="84">
        <f>G25+L25+Q25+V25</f>
        <v>0</v>
      </c>
    </row>
    <row r="26" spans="1:26" ht="12.75">
      <c r="A26" s="331">
        <v>2.6</v>
      </c>
      <c r="B26" s="312" t="s">
        <v>253</v>
      </c>
      <c r="C26" s="95">
        <v>0.9</v>
      </c>
      <c r="D26" s="78"/>
      <c r="E26" s="79">
        <f>SUM(C26:D26)</f>
        <v>0.9</v>
      </c>
      <c r="F26" s="87"/>
      <c r="G26" s="80"/>
      <c r="H26" s="77"/>
      <c r="I26" s="78"/>
      <c r="J26" s="79"/>
      <c r="K26" s="83"/>
      <c r="L26" s="80"/>
      <c r="M26" s="83">
        <v>0.5</v>
      </c>
      <c r="N26" s="78"/>
      <c r="O26" s="79">
        <f>SUM(M26:N26)</f>
        <v>0.5</v>
      </c>
      <c r="P26" s="87"/>
      <c r="Q26" s="80"/>
      <c r="R26" s="83"/>
      <c r="S26" s="78"/>
      <c r="T26" s="79"/>
      <c r="U26" s="99"/>
      <c r="V26" s="80"/>
      <c r="W26" s="85">
        <f t="shared" si="7"/>
        <v>1.4</v>
      </c>
      <c r="X26" s="161">
        <f t="shared" si="7"/>
        <v>0</v>
      </c>
      <c r="Y26" s="162">
        <f t="shared" si="4"/>
        <v>1.4</v>
      </c>
      <c r="Z26" s="84">
        <f t="shared" si="5"/>
        <v>0</v>
      </c>
    </row>
    <row r="27" spans="1:26" ht="12.75">
      <c r="A27" s="214">
        <v>2.7</v>
      </c>
      <c r="B27" s="312" t="s">
        <v>483</v>
      </c>
      <c r="C27" s="95"/>
      <c r="D27" s="78"/>
      <c r="E27" s="79"/>
      <c r="F27" s="696"/>
      <c r="G27" s="80"/>
      <c r="H27" s="77"/>
      <c r="I27" s="78"/>
      <c r="J27" s="79"/>
      <c r="K27" s="83"/>
      <c r="L27" s="80"/>
      <c r="M27" s="83"/>
      <c r="N27" s="78"/>
      <c r="O27" s="79"/>
      <c r="P27" s="696"/>
      <c r="Q27" s="80"/>
      <c r="R27" s="83">
        <v>0.3</v>
      </c>
      <c r="S27" s="78"/>
      <c r="T27" s="79">
        <v>0.3</v>
      </c>
      <c r="U27" s="697"/>
      <c r="V27" s="80"/>
      <c r="W27" s="85">
        <f t="shared" si="7"/>
        <v>0.3</v>
      </c>
      <c r="X27" s="161">
        <f t="shared" si="7"/>
        <v>0</v>
      </c>
      <c r="Y27" s="162">
        <f>SUM(W27:X27)</f>
        <v>0.3</v>
      </c>
      <c r="Z27" s="84">
        <f>G27+L27+Q27+V27</f>
        <v>0</v>
      </c>
    </row>
    <row r="28" spans="1:26" ht="12.75">
      <c r="A28" s="331">
        <v>2.8</v>
      </c>
      <c r="B28" s="1680" t="s">
        <v>458</v>
      </c>
      <c r="C28" s="1681"/>
      <c r="D28" s="685"/>
      <c r="E28" s="683"/>
      <c r="F28" s="58"/>
      <c r="G28" s="686"/>
      <c r="H28" s="684">
        <v>0.3</v>
      </c>
      <c r="I28" s="685"/>
      <c r="J28" s="683">
        <f t="shared" si="6"/>
        <v>0.3</v>
      </c>
      <c r="K28" s="687"/>
      <c r="L28" s="686"/>
      <c r="M28" s="687">
        <v>0.4</v>
      </c>
      <c r="N28" s="685"/>
      <c r="O28" s="683">
        <f>SUM(M28:N28)</f>
        <v>0.4</v>
      </c>
      <c r="P28" s="58"/>
      <c r="Q28" s="686"/>
      <c r="R28" s="687"/>
      <c r="S28" s="685"/>
      <c r="T28" s="683"/>
      <c r="U28" s="6"/>
      <c r="V28" s="686"/>
      <c r="W28" s="786">
        <f aca="true" t="shared" si="8" ref="W28:X31">C28+H28+M28+R28</f>
        <v>0.7</v>
      </c>
      <c r="X28" s="733">
        <f t="shared" si="8"/>
        <v>0</v>
      </c>
      <c r="Y28" s="734">
        <f>SUM(W28:X28)</f>
        <v>0.7</v>
      </c>
      <c r="Z28" s="735">
        <f>G28+L28+Q28+V28</f>
        <v>0</v>
      </c>
    </row>
    <row r="29" spans="1:26" ht="12.75">
      <c r="A29" s="1319">
        <v>2.9</v>
      </c>
      <c r="B29" s="655" t="s">
        <v>94</v>
      </c>
      <c r="C29" s="95">
        <v>2.1</v>
      </c>
      <c r="D29" s="78"/>
      <c r="E29" s="54">
        <f>SUM(C29:D29)</f>
        <v>2.1</v>
      </c>
      <c r="F29" s="87" t="s">
        <v>134</v>
      </c>
      <c r="G29" s="80">
        <v>0.8</v>
      </c>
      <c r="H29" s="77">
        <v>0.1</v>
      </c>
      <c r="I29" s="78"/>
      <c r="J29" s="54">
        <f t="shared" si="6"/>
        <v>0.1</v>
      </c>
      <c r="K29" s="83"/>
      <c r="L29" s="80"/>
      <c r="M29" s="77"/>
      <c r="N29" s="78"/>
      <c r="O29" s="79"/>
      <c r="P29" s="115"/>
      <c r="Q29" s="80"/>
      <c r="R29" s="77"/>
      <c r="S29" s="78"/>
      <c r="T29" s="79"/>
      <c r="U29" s="83"/>
      <c r="V29" s="80"/>
      <c r="W29" s="85">
        <f t="shared" si="8"/>
        <v>2.2</v>
      </c>
      <c r="X29" s="161">
        <f t="shared" si="8"/>
        <v>0</v>
      </c>
      <c r="Y29" s="162">
        <f>SUM(W29:X29)</f>
        <v>2.2</v>
      </c>
      <c r="Z29" s="84">
        <f>G29+L29+Q29+V29</f>
        <v>0.8</v>
      </c>
    </row>
    <row r="30" spans="1:26" ht="12.75">
      <c r="A30" s="1320">
        <v>2.1</v>
      </c>
      <c r="B30" s="485" t="s">
        <v>246</v>
      </c>
      <c r="C30" s="486"/>
      <c r="D30" s="89"/>
      <c r="E30" s="54"/>
      <c r="F30" s="90"/>
      <c r="G30" s="91"/>
      <c r="H30" s="88"/>
      <c r="I30" s="89">
        <v>0.3</v>
      </c>
      <c r="J30" s="54">
        <f t="shared" si="6"/>
        <v>0.3</v>
      </c>
      <c r="K30" s="93"/>
      <c r="L30" s="91"/>
      <c r="M30" s="93"/>
      <c r="N30" s="89"/>
      <c r="O30" s="79"/>
      <c r="P30" s="212"/>
      <c r="Q30" s="123"/>
      <c r="R30" s="93"/>
      <c r="S30" s="89"/>
      <c r="T30" s="79"/>
      <c r="U30" s="93"/>
      <c r="V30" s="123"/>
      <c r="W30" s="101">
        <f t="shared" si="8"/>
        <v>0</v>
      </c>
      <c r="X30" s="161">
        <f t="shared" si="8"/>
        <v>0.3</v>
      </c>
      <c r="Y30" s="162">
        <f t="shared" si="4"/>
        <v>0.3</v>
      </c>
      <c r="Z30" s="84">
        <f t="shared" si="5"/>
        <v>0</v>
      </c>
    </row>
    <row r="31" spans="1:26" ht="12.75">
      <c r="A31" s="1321">
        <v>2.11</v>
      </c>
      <c r="B31" s="209" t="s">
        <v>389</v>
      </c>
      <c r="C31" s="88"/>
      <c r="D31" s="89"/>
      <c r="E31" s="54"/>
      <c r="F31" s="90"/>
      <c r="G31" s="91"/>
      <c r="H31" s="88"/>
      <c r="I31" s="89"/>
      <c r="J31" s="54"/>
      <c r="K31" s="93"/>
      <c r="L31" s="91"/>
      <c r="M31" s="29">
        <v>1.6</v>
      </c>
      <c r="N31" s="165"/>
      <c r="O31" s="79">
        <f>SUM(M31:N31)</f>
        <v>1.6</v>
      </c>
      <c r="P31" s="212"/>
      <c r="Q31" s="123"/>
      <c r="R31" s="92"/>
      <c r="S31" s="165"/>
      <c r="T31" s="79"/>
      <c r="U31" s="93"/>
      <c r="V31" s="123"/>
      <c r="W31" s="101">
        <f t="shared" si="8"/>
        <v>1.6</v>
      </c>
      <c r="X31" s="161">
        <f t="shared" si="8"/>
        <v>0</v>
      </c>
      <c r="Y31" s="162">
        <f t="shared" si="4"/>
        <v>1.6</v>
      </c>
      <c r="Z31" s="8">
        <f t="shared" si="5"/>
        <v>0</v>
      </c>
    </row>
    <row r="32" spans="1:26" s="13" customFormat="1" ht="13.5" thickBot="1">
      <c r="A32" s="1749" t="s">
        <v>70</v>
      </c>
      <c r="B32" s="2012"/>
      <c r="C32" s="429">
        <f>SUM(C21:C31)</f>
        <v>3</v>
      </c>
      <c r="D32" s="430">
        <f>SUM(D21:D31)</f>
        <v>1.2</v>
      </c>
      <c r="E32" s="431">
        <f>SUM(E21:E31)</f>
        <v>4.2</v>
      </c>
      <c r="F32" s="432"/>
      <c r="G32" s="433">
        <f>SUM(G21:G31)</f>
        <v>0.8</v>
      </c>
      <c r="H32" s="434">
        <f>SUM(H21:H31)</f>
        <v>0.6</v>
      </c>
      <c r="I32" s="430">
        <f>SUM(I21:I31)</f>
        <v>1.1</v>
      </c>
      <c r="J32" s="431">
        <f>SUM(J21:J31)</f>
        <v>1.7000000000000002</v>
      </c>
      <c r="K32" s="435"/>
      <c r="L32" s="433">
        <f>SUM(L21:L31)</f>
        <v>0</v>
      </c>
      <c r="M32" s="435">
        <f>SUM(M21:M31)</f>
        <v>2.8000000000000003</v>
      </c>
      <c r="N32" s="430">
        <f>SUM(N21:N31)</f>
        <v>0</v>
      </c>
      <c r="O32" s="431">
        <f>SUM(O21:O31)</f>
        <v>2.8000000000000003</v>
      </c>
      <c r="P32" s="432"/>
      <c r="Q32" s="433">
        <f>SUM(Q21:Q31)</f>
        <v>0</v>
      </c>
      <c r="R32" s="436">
        <f>SUM(R21:R31)</f>
        <v>0.4</v>
      </c>
      <c r="S32" s="430">
        <f>SUM(S21:S31)</f>
        <v>0</v>
      </c>
      <c r="T32" s="431">
        <f>SUM(T21:T31)</f>
        <v>0.4</v>
      </c>
      <c r="U32" s="437"/>
      <c r="V32" s="433">
        <f>SUM(V21:V31)</f>
        <v>0</v>
      </c>
      <c r="W32" s="438">
        <f>SUM(W21:W31)</f>
        <v>6.800000000000001</v>
      </c>
      <c r="X32" s="439">
        <f>SUM(X21:X31)</f>
        <v>2.3</v>
      </c>
      <c r="Y32" s="440">
        <f>SUM(Y21:Y31)</f>
        <v>9.1</v>
      </c>
      <c r="Z32" s="441">
        <f>SUM(Z21:Z31)</f>
        <v>0.8</v>
      </c>
    </row>
    <row r="33" spans="1:26" ht="9" customHeight="1">
      <c r="A33" s="198"/>
      <c r="B33" s="5"/>
      <c r="C33" s="6"/>
      <c r="D33" s="6"/>
      <c r="E33" s="6"/>
      <c r="F33" s="58"/>
      <c r="G33" s="6"/>
      <c r="H33" s="6"/>
      <c r="I33" s="6"/>
      <c r="J33" s="6"/>
      <c r="K33" s="6"/>
      <c r="L33" s="6"/>
      <c r="M33" s="4"/>
      <c r="N33" s="4"/>
      <c r="O33" s="4"/>
      <c r="P33" s="58"/>
      <c r="Q33" s="6"/>
      <c r="R33" s="4"/>
      <c r="S33" s="4"/>
      <c r="T33" s="4"/>
      <c r="U33" s="6"/>
      <c r="V33" s="6"/>
      <c r="W33" s="16"/>
      <c r="X33" s="16"/>
      <c r="Y33" s="16"/>
      <c r="Z33" s="6"/>
    </row>
    <row r="34" spans="1:26" ht="9" customHeight="1" thickBot="1">
      <c r="A34" s="391"/>
      <c r="B34" s="387"/>
      <c r="C34" s="6"/>
      <c r="D34" s="6"/>
      <c r="E34" s="6"/>
      <c r="F34" s="58"/>
      <c r="G34" s="68"/>
      <c r="H34" s="6"/>
      <c r="I34" s="6"/>
      <c r="J34" s="6"/>
      <c r="K34" s="6"/>
      <c r="L34" s="68"/>
      <c r="M34" s="4"/>
      <c r="N34" s="4"/>
      <c r="O34" s="4"/>
      <c r="P34" s="58"/>
      <c r="Q34" s="68"/>
      <c r="R34" s="4"/>
      <c r="S34" s="4"/>
      <c r="T34" s="4"/>
      <c r="U34" s="6"/>
      <c r="V34" s="68"/>
      <c r="W34" s="16"/>
      <c r="X34" s="16"/>
      <c r="Y34" s="16"/>
      <c r="Z34" s="68"/>
    </row>
    <row r="35" spans="1:26" s="14" customFormat="1" ht="12.75">
      <c r="A35" s="1747" t="s">
        <v>104</v>
      </c>
      <c r="B35" s="1748"/>
      <c r="C35" s="262"/>
      <c r="D35" s="262"/>
      <c r="E35" s="262"/>
      <c r="F35" s="263"/>
      <c r="G35" s="262"/>
      <c r="H35" s="262"/>
      <c r="I35" s="262"/>
      <c r="J35" s="262"/>
      <c r="K35" s="262"/>
      <c r="L35" s="262"/>
      <c r="M35" s="259"/>
      <c r="N35" s="259"/>
      <c r="O35" s="259"/>
      <c r="P35" s="263"/>
      <c r="Q35" s="262"/>
      <c r="R35" s="259"/>
      <c r="S35" s="259"/>
      <c r="T35" s="259"/>
      <c r="U35" s="262"/>
      <c r="V35" s="262"/>
      <c r="W35" s="264"/>
      <c r="X35" s="264"/>
      <c r="Y35" s="264"/>
      <c r="Z35" s="265"/>
    </row>
    <row r="36" spans="1:26" ht="14.25" customHeight="1">
      <c r="A36" s="273"/>
      <c r="B36" s="274"/>
      <c r="C36" s="217"/>
      <c r="D36" s="218"/>
      <c r="E36" s="267"/>
      <c r="F36" s="219"/>
      <c r="G36" s="220"/>
      <c r="H36" s="217"/>
      <c r="I36" s="218"/>
      <c r="J36" s="267"/>
      <c r="K36" s="221"/>
      <c r="L36" s="220"/>
      <c r="M36" s="222"/>
      <c r="N36" s="223"/>
      <c r="O36" s="189"/>
      <c r="P36" s="219"/>
      <c r="Q36" s="220"/>
      <c r="R36" s="224"/>
      <c r="S36" s="223"/>
      <c r="T36" s="189"/>
      <c r="U36" s="221"/>
      <c r="V36" s="220"/>
      <c r="W36" s="225"/>
      <c r="X36" s="226"/>
      <c r="Y36" s="269"/>
      <c r="Z36" s="227"/>
    </row>
    <row r="37" spans="1:26" s="13" customFormat="1" ht="15" customHeight="1" thickBot="1">
      <c r="A37" s="1749" t="s">
        <v>71</v>
      </c>
      <c r="B37" s="1750"/>
      <c r="C37" s="434">
        <f>SUM(C36:C36)</f>
        <v>0</v>
      </c>
      <c r="D37" s="430">
        <f>SUM(D36:D36)</f>
        <v>0</v>
      </c>
      <c r="E37" s="431">
        <f>SUM(E36:E36)</f>
        <v>0</v>
      </c>
      <c r="F37" s="432"/>
      <c r="G37" s="433">
        <f>SUM(G36:G36)</f>
        <v>0</v>
      </c>
      <c r="H37" s="434">
        <f>SUM(H36)</f>
        <v>0</v>
      </c>
      <c r="I37" s="430">
        <f>SUM(I36:I36)</f>
        <v>0</v>
      </c>
      <c r="J37" s="431">
        <f>SUM(H37:I37)</f>
        <v>0</v>
      </c>
      <c r="K37" s="435"/>
      <c r="L37" s="433">
        <f>SUM(L36)</f>
        <v>0</v>
      </c>
      <c r="M37" s="442">
        <f>SUM(M36:M36)</f>
        <v>0</v>
      </c>
      <c r="N37" s="443">
        <f>SUM(N36:N36)</f>
        <v>0</v>
      </c>
      <c r="O37" s="444">
        <f>SUM(O36:O36)</f>
        <v>0</v>
      </c>
      <c r="P37" s="432"/>
      <c r="Q37" s="433">
        <f>SUM(Q36:Q36)</f>
        <v>0</v>
      </c>
      <c r="R37" s="445">
        <f>SUM(R36:R36)</f>
        <v>0</v>
      </c>
      <c r="S37" s="443">
        <f>SUM(S36:S36)</f>
        <v>0</v>
      </c>
      <c r="T37" s="444">
        <f>SUM(T36:T36)</f>
        <v>0</v>
      </c>
      <c r="U37" s="435"/>
      <c r="V37" s="433">
        <f>SUM(V36:V36)</f>
        <v>0</v>
      </c>
      <c r="W37" s="438">
        <f>SUM(C37,H37,M37,R37)</f>
        <v>0</v>
      </c>
      <c r="X37" s="439">
        <f>SUM(X36:X36)</f>
        <v>0</v>
      </c>
      <c r="Y37" s="440">
        <f>SUM(E37,J37,O37,U37)</f>
        <v>0</v>
      </c>
      <c r="Z37" s="441">
        <f>V37+Q37+L37+G37</f>
        <v>0</v>
      </c>
    </row>
    <row r="38" spans="1:26" ht="7.5" customHeight="1">
      <c r="A38" s="198"/>
      <c r="B38" s="5"/>
      <c r="C38" s="6"/>
      <c r="D38" s="6"/>
      <c r="E38" s="6"/>
      <c r="F38" s="58"/>
      <c r="G38" s="6"/>
      <c r="H38" s="6"/>
      <c r="I38" s="6"/>
      <c r="J38" s="6"/>
      <c r="K38" s="6"/>
      <c r="L38" s="6"/>
      <c r="M38" s="4"/>
      <c r="N38" s="4"/>
      <c r="O38" s="4"/>
      <c r="P38" s="58"/>
      <c r="Q38" s="6"/>
      <c r="R38" s="4"/>
      <c r="S38" s="4"/>
      <c r="T38" s="4"/>
      <c r="U38" s="6"/>
      <c r="V38" s="6"/>
      <c r="W38" s="16"/>
      <c r="X38" s="16"/>
      <c r="Y38" s="16"/>
      <c r="Z38" s="6"/>
    </row>
    <row r="39" spans="1:26" ht="10.5" customHeight="1" thickBot="1">
      <c r="A39" s="200"/>
      <c r="B39" s="65"/>
      <c r="C39" s="6"/>
      <c r="D39" s="6"/>
      <c r="E39" s="6"/>
      <c r="F39" s="58"/>
      <c r="G39" s="6"/>
      <c r="H39" s="66"/>
      <c r="I39" s="66"/>
      <c r="J39" s="66"/>
      <c r="K39" s="66"/>
      <c r="L39" s="66"/>
      <c r="M39" s="3"/>
      <c r="N39" s="3"/>
      <c r="O39" s="3"/>
      <c r="P39" s="213"/>
      <c r="Q39" s="66"/>
      <c r="R39" s="3"/>
      <c r="S39" s="3"/>
      <c r="T39" s="3"/>
      <c r="U39" s="66"/>
      <c r="V39" s="66"/>
      <c r="W39" s="67"/>
      <c r="X39" s="67"/>
      <c r="Y39" s="67"/>
      <c r="Z39" s="68"/>
    </row>
    <row r="40" spans="1:26" s="45" customFormat="1" ht="22.5" customHeight="1">
      <c r="A40" s="1773" t="s">
        <v>9</v>
      </c>
      <c r="B40" s="1774"/>
      <c r="C40" s="1774"/>
      <c r="D40" s="1774"/>
      <c r="E40" s="1774"/>
      <c r="F40" s="1774"/>
      <c r="G40" s="1774"/>
      <c r="H40" s="1775"/>
      <c r="I40" s="38"/>
      <c r="J40" s="2013" t="s">
        <v>136</v>
      </c>
      <c r="K40" s="2014"/>
      <c r="L40" s="2014"/>
      <c r="M40" s="2014"/>
      <c r="N40" s="2014"/>
      <c r="O40" s="2014"/>
      <c r="P40" s="2014"/>
      <c r="Q40" s="2014"/>
      <c r="R40" s="2014"/>
      <c r="S40" s="2014"/>
      <c r="T40" s="2014"/>
      <c r="U40" s="2014"/>
      <c r="V40" s="2014"/>
      <c r="W40" s="2014"/>
      <c r="X40" s="2014"/>
      <c r="Y40" s="2014"/>
      <c r="Z40" s="2015"/>
    </row>
    <row r="41" spans="1:26" s="45" customFormat="1" ht="22.5" customHeight="1">
      <c r="A41" s="1802" t="s">
        <v>349</v>
      </c>
      <c r="B41" s="1803"/>
      <c r="C41" s="1803"/>
      <c r="D41" s="1803"/>
      <c r="E41" s="1803"/>
      <c r="F41" s="1803"/>
      <c r="G41" s="1803"/>
      <c r="H41" s="1804"/>
      <c r="I41" s="39"/>
      <c r="J41" s="1787" t="s">
        <v>65</v>
      </c>
      <c r="K41" s="1788"/>
      <c r="L41" s="1788"/>
      <c r="M41" s="1788"/>
      <c r="N41" s="1788"/>
      <c r="O41" s="1788"/>
      <c r="P41" s="1788"/>
      <c r="Q41" s="1788"/>
      <c r="R41" s="1788"/>
      <c r="S41" s="1788"/>
      <c r="T41" s="1788"/>
      <c r="U41" s="1788"/>
      <c r="V41" s="1788"/>
      <c r="W41" s="1788"/>
      <c r="X41" s="1788"/>
      <c r="Y41" s="1788"/>
      <c r="Z41" s="1789"/>
    </row>
    <row r="42" spans="1:26" s="45" customFormat="1" ht="15" customHeight="1" thickBot="1">
      <c r="A42" s="1799" t="s">
        <v>63</v>
      </c>
      <c r="B42" s="1800"/>
      <c r="C42" s="1800"/>
      <c r="D42" s="1800"/>
      <c r="E42" s="1800"/>
      <c r="F42" s="1800"/>
      <c r="G42" s="1800"/>
      <c r="H42" s="1801"/>
      <c r="I42" s="39"/>
      <c r="J42" s="1793" t="s">
        <v>135</v>
      </c>
      <c r="K42" s="1794"/>
      <c r="L42" s="1794"/>
      <c r="M42" s="1794"/>
      <c r="N42" s="1794"/>
      <c r="O42" s="1794"/>
      <c r="P42" s="1794"/>
      <c r="Q42" s="1794"/>
      <c r="R42" s="1794"/>
      <c r="S42" s="1794"/>
      <c r="T42" s="1794"/>
      <c r="U42" s="1794"/>
      <c r="V42" s="1794"/>
      <c r="W42" s="1794"/>
      <c r="X42" s="1794"/>
      <c r="Y42" s="1794"/>
      <c r="Z42" s="1795"/>
    </row>
    <row r="43" spans="1:26" s="45" customFormat="1" ht="15" customHeight="1">
      <c r="A43" s="1786"/>
      <c r="B43" s="1786"/>
      <c r="C43" s="1786"/>
      <c r="D43" s="1786"/>
      <c r="E43" s="1786"/>
      <c r="F43" s="1786"/>
      <c r="G43" s="1786"/>
      <c r="H43" s="1786"/>
      <c r="I43" s="39"/>
      <c r="J43" s="39"/>
      <c r="K43" s="39"/>
      <c r="L43" s="39"/>
      <c r="M43" s="43"/>
      <c r="N43" s="43"/>
      <c r="O43" s="43"/>
      <c r="P43" s="39"/>
      <c r="Q43" s="39"/>
      <c r="R43" s="43"/>
      <c r="S43" s="43"/>
      <c r="T43" s="43"/>
      <c r="U43" s="39"/>
      <c r="V43" s="39"/>
      <c r="W43" s="44"/>
      <c r="X43" s="44"/>
      <c r="Y43" s="44"/>
      <c r="Z43" s="39"/>
    </row>
    <row r="44" spans="1:8" ht="12.75">
      <c r="A44" s="197"/>
      <c r="B44" s="2"/>
      <c r="C44" s="10"/>
      <c r="D44" s="10"/>
      <c r="E44" s="10"/>
      <c r="F44" s="38"/>
      <c r="G44" s="10"/>
      <c r="H44" s="10"/>
    </row>
  </sheetData>
  <sheetProtection/>
  <mergeCells count="24">
    <mergeCell ref="A43:H43"/>
    <mergeCell ref="A6:B6"/>
    <mergeCell ref="A3:B4"/>
    <mergeCell ref="M3:Q3"/>
    <mergeCell ref="H3:L3"/>
    <mergeCell ref="P4:Q4"/>
    <mergeCell ref="A5:B5"/>
    <mergeCell ref="F4:G4"/>
    <mergeCell ref="C3:G3"/>
    <mergeCell ref="A17:B17"/>
    <mergeCell ref="Y1:Z1"/>
    <mergeCell ref="K4:L4"/>
    <mergeCell ref="W3:Z3"/>
    <mergeCell ref="R3:V3"/>
    <mergeCell ref="U4:V4"/>
    <mergeCell ref="J41:Z41"/>
    <mergeCell ref="J42:Z42"/>
    <mergeCell ref="A41:H41"/>
    <mergeCell ref="A42:H42"/>
    <mergeCell ref="A32:B32"/>
    <mergeCell ref="A35:B35"/>
    <mergeCell ref="A37:B37"/>
    <mergeCell ref="J40:Z40"/>
    <mergeCell ref="A40:H40"/>
  </mergeCells>
  <hyperlinks>
    <hyperlink ref="B7" r:id="rId1" display="Vybavení a rekonstrukce víceúčelového hřiště ZŠ Plešivec"/>
    <hyperlink ref="B13" r:id="rId2" display="ZŠ T.G.Masaryka - oprava sedlové střechy"/>
    <hyperlink ref="B15" r:id="rId3" display="ZŠ Linecká - výměna oken"/>
    <hyperlink ref="B29" r:id="rId4" display="MŠ Vyšehrad - přístavba jídelny"/>
  </hyperlinks>
  <printOptions horizontalCentered="1" verticalCentered="1"/>
  <pageMargins left="0" right="0" top="0.7874015748031497" bottom="0.7874015748031497" header="0.5118110236220472" footer="0.5118110236220472"/>
  <pageSetup fitToHeight="10" horizontalDpi="600" verticalDpi="600" orientation="landscape" paperSize="9" scale="80" r:id="rId7"/>
  <headerFooter alignWithMargins="0">
    <oddHeader>&amp;L&amp;"Arial CE,Tučné"Město Český KRUMLOV&amp;C&amp;"Arial CE,Tučné"&amp;9VÝDAJOVÉ  PRIORITY AKČNÍHO PLÁNU &amp;R&amp;"Arial CE,Tučné"Volební období 2011 - 2014</oddHeader>
  </headerFooter>
  <legacyDrawing r:id="rId6"/>
</worksheet>
</file>

<file path=xl/worksheets/sheet5.xml><?xml version="1.0" encoding="utf-8"?>
<worksheet xmlns="http://schemas.openxmlformats.org/spreadsheetml/2006/main" xmlns:r="http://schemas.openxmlformats.org/officeDocument/2006/relationships">
  <dimension ref="A1:AM73"/>
  <sheetViews>
    <sheetView zoomScalePageLayoutView="0" workbookViewId="0" topLeftCell="A1">
      <pane ySplit="7" topLeftCell="BM44" activePane="bottomLeft" state="frozen"/>
      <selection pane="topLeft" activeCell="A1" sqref="A1"/>
      <selection pane="bottomLeft" activeCell="AD61" sqref="AD61"/>
    </sheetView>
  </sheetViews>
  <sheetFormatPr defaultColWidth="9.00390625" defaultRowHeight="12.75" outlineLevelCol="1"/>
  <cols>
    <col min="1" max="1" width="7.375" style="190" customWidth="1"/>
    <col min="2" max="2" width="46.75390625" style="0" customWidth="1"/>
    <col min="3" max="3" width="5.25390625" style="7" customWidth="1"/>
    <col min="4" max="4" width="5.375" style="7" customWidth="1"/>
    <col min="5" max="5" width="5.75390625" style="7" customWidth="1"/>
    <col min="6" max="6" width="6.25390625" style="39" customWidth="1"/>
    <col min="7" max="7" width="5.25390625" style="7" customWidth="1"/>
    <col min="8" max="8" width="4.875" style="7" bestFit="1" customWidth="1"/>
    <col min="9" max="9" width="4.625" style="7" bestFit="1" customWidth="1"/>
    <col min="10" max="10" width="4.875" style="7" bestFit="1" customWidth="1"/>
    <col min="11" max="11" width="4.625" style="7" customWidth="1"/>
    <col min="12" max="12" width="4.875" style="7" customWidth="1"/>
    <col min="13" max="13" width="4.75390625" style="0" customWidth="1" outlineLevel="1"/>
    <col min="14" max="14" width="4.25390625" style="0" customWidth="1" outlineLevel="1"/>
    <col min="15" max="15" width="4.375" style="0" customWidth="1" outlineLevel="1"/>
    <col min="16" max="16" width="7.125" style="7" customWidth="1" outlineLevel="1"/>
    <col min="17" max="17" width="4.625" style="7" customWidth="1" outlineLevel="1"/>
    <col min="18" max="18" width="3.125" style="0" customWidth="1" outlineLevel="1"/>
    <col min="19" max="19" width="3.375" style="0" customWidth="1" outlineLevel="1"/>
    <col min="20" max="20" width="0.12890625" style="7" hidden="1" customWidth="1" outlineLevel="1"/>
    <col min="21" max="21" width="5.125" style="7" customWidth="1" outlineLevel="1"/>
    <col min="22" max="22" width="5.375" style="15" customWidth="1"/>
    <col min="23" max="23" width="4.375" style="15" customWidth="1"/>
    <col min="24" max="24" width="7.75390625" style="15" customWidth="1"/>
    <col min="25" max="25" width="0.12890625" style="7" hidden="1" customWidth="1"/>
    <col min="26" max="26" width="0.12890625" style="3" customWidth="1"/>
    <col min="27" max="16384" width="9.125" style="3" customWidth="1"/>
  </cols>
  <sheetData>
    <row r="1" spans="1:25" ht="15.75">
      <c r="A1" s="191" t="s">
        <v>352</v>
      </c>
      <c r="B1" s="72"/>
      <c r="C1" s="72"/>
      <c r="D1" s="72"/>
      <c r="E1" s="72"/>
      <c r="F1" s="72"/>
      <c r="G1" s="72"/>
      <c r="H1" s="72"/>
      <c r="I1" s="72"/>
      <c r="J1" s="72"/>
      <c r="K1" s="72"/>
      <c r="L1" s="72"/>
      <c r="M1" s="72"/>
      <c r="N1" s="72"/>
      <c r="O1" s="72"/>
      <c r="P1" s="72"/>
      <c r="Q1" s="72"/>
      <c r="R1" s="72"/>
      <c r="S1" s="72"/>
      <c r="T1" s="72"/>
      <c r="U1" s="72"/>
      <c r="V1" s="72"/>
      <c r="W1" s="73"/>
      <c r="X1" s="1756" t="s">
        <v>38</v>
      </c>
      <c r="Y1" s="1757"/>
    </row>
    <row r="2" spans="1:27" s="18" customFormat="1" ht="12.75">
      <c r="A2" s="794" t="s">
        <v>415</v>
      </c>
      <c r="B2" s="795"/>
      <c r="C2" s="796"/>
      <c r="D2" s="796"/>
      <c r="E2" s="796"/>
      <c r="F2" s="796"/>
      <c r="G2" s="796"/>
      <c r="H2" s="1819" t="s">
        <v>416</v>
      </c>
      <c r="I2" s="1820"/>
      <c r="J2" s="1820"/>
      <c r="K2" s="1820"/>
      <c r="L2" s="1820"/>
      <c r="M2" s="1820"/>
      <c r="N2" s="1820"/>
      <c r="O2" s="1820"/>
      <c r="P2" s="1820"/>
      <c r="Q2" s="1820"/>
      <c r="R2" s="1820"/>
      <c r="S2" s="796"/>
      <c r="T2" s="796"/>
      <c r="U2" s="796"/>
      <c r="V2" s="796"/>
      <c r="W2" s="796"/>
      <c r="X2" s="1509"/>
      <c r="Y2" s="793"/>
      <c r="Z2" s="793"/>
      <c r="AA2" s="798"/>
    </row>
    <row r="3" spans="1:27" s="18" customFormat="1" ht="12.75">
      <c r="A3" s="794"/>
      <c r="B3" s="799" t="s">
        <v>418</v>
      </c>
      <c r="C3" s="800"/>
      <c r="D3" s="800"/>
      <c r="E3" s="800"/>
      <c r="F3" s="796"/>
      <c r="G3" s="796"/>
      <c r="H3" s="1819"/>
      <c r="I3" s="1819"/>
      <c r="J3" s="1819"/>
      <c r="K3" s="1819"/>
      <c r="L3" s="1819"/>
      <c r="M3" s="1819"/>
      <c r="N3" s="1819"/>
      <c r="O3" s="1819"/>
      <c r="P3" s="1819"/>
      <c r="Q3" s="1819"/>
      <c r="R3" s="1819"/>
      <c r="S3" s="796"/>
      <c r="T3" s="796"/>
      <c r="U3" s="796"/>
      <c r="V3" s="796"/>
      <c r="W3" s="796"/>
      <c r="X3" s="1509"/>
      <c r="Y3" s="793"/>
      <c r="Z3" s="793"/>
      <c r="AA3" s="798"/>
    </row>
    <row r="4" ht="7.5" customHeight="1" thickBot="1"/>
    <row r="5" spans="1:25" s="13" customFormat="1" ht="18.75" customHeight="1">
      <c r="A5" s="1832" t="s">
        <v>353</v>
      </c>
      <c r="B5" s="1830" t="s">
        <v>462</v>
      </c>
      <c r="C5" s="1744" t="s">
        <v>42</v>
      </c>
      <c r="D5" s="1745"/>
      <c r="E5" s="1745"/>
      <c r="F5" s="1745"/>
      <c r="G5" s="1742"/>
      <c r="H5" s="1744" t="s">
        <v>43</v>
      </c>
      <c r="I5" s="1745"/>
      <c r="J5" s="1745"/>
      <c r="K5" s="1745"/>
      <c r="L5" s="1742"/>
      <c r="M5" s="1763" t="s">
        <v>44</v>
      </c>
      <c r="N5" s="1764"/>
      <c r="O5" s="1764"/>
      <c r="P5" s="1764"/>
      <c r="Q5" s="1765"/>
      <c r="R5" s="305" t="s">
        <v>142</v>
      </c>
      <c r="S5" s="306"/>
      <c r="T5" s="306"/>
      <c r="U5" s="306"/>
      <c r="V5" s="306"/>
      <c r="W5" s="306"/>
      <c r="X5" s="307"/>
      <c r="Y5" s="299"/>
    </row>
    <row r="6" spans="1:25" s="50" customFormat="1" ht="17.25" customHeight="1" thickBot="1">
      <c r="A6" s="1833"/>
      <c r="B6" s="1831"/>
      <c r="C6" s="46" t="s">
        <v>1</v>
      </c>
      <c r="D6" s="143" t="s">
        <v>213</v>
      </c>
      <c r="E6" s="144" t="s">
        <v>2</v>
      </c>
      <c r="F6" s="1736" t="s">
        <v>5</v>
      </c>
      <c r="G6" s="1734"/>
      <c r="H6" s="46" t="s">
        <v>1</v>
      </c>
      <c r="I6" s="143" t="s">
        <v>213</v>
      </c>
      <c r="J6" s="145" t="s">
        <v>2</v>
      </c>
      <c r="K6" s="1758" t="s">
        <v>5</v>
      </c>
      <c r="L6" s="1759"/>
      <c r="M6" s="47" t="s">
        <v>1</v>
      </c>
      <c r="N6" s="143" t="s">
        <v>213</v>
      </c>
      <c r="O6" s="149" t="s">
        <v>2</v>
      </c>
      <c r="P6" s="1758" t="s">
        <v>5</v>
      </c>
      <c r="Q6" s="1759"/>
      <c r="R6" s="1919" t="s">
        <v>143</v>
      </c>
      <c r="S6" s="1919"/>
      <c r="T6" s="1920"/>
      <c r="U6" s="579" t="s">
        <v>1</v>
      </c>
      <c r="V6" s="143" t="s">
        <v>213</v>
      </c>
      <c r="W6" s="303" t="s">
        <v>2</v>
      </c>
      <c r="X6" s="304" t="s">
        <v>5</v>
      </c>
      <c r="Y6" s="300"/>
    </row>
    <row r="7" spans="1:32" s="13" customFormat="1" ht="21.75" customHeight="1" thickBot="1">
      <c r="A7" s="1940" t="s">
        <v>12</v>
      </c>
      <c r="B7" s="1941"/>
      <c r="C7" s="125">
        <f>C32+C54+C63</f>
        <v>24</v>
      </c>
      <c r="D7" s="126">
        <f>D32+D54+D63</f>
        <v>13.5</v>
      </c>
      <c r="E7" s="158">
        <f>C7+D7</f>
        <v>37.5</v>
      </c>
      <c r="F7" s="128"/>
      <c r="G7" s="129">
        <f>G32+G54+G63</f>
        <v>6.6000000000000005</v>
      </c>
      <c r="H7" s="125">
        <f>H32+H54+H63</f>
        <v>10.600000000000001</v>
      </c>
      <c r="I7" s="126">
        <f>I32+I54+I63</f>
        <v>5.800000000000001</v>
      </c>
      <c r="J7" s="127">
        <f>H7+I7</f>
        <v>16.400000000000002</v>
      </c>
      <c r="K7" s="130"/>
      <c r="L7" s="129">
        <f>L32+L54+L63</f>
        <v>3.12</v>
      </c>
      <c r="M7" s="130">
        <f>M32+M54+M63</f>
        <v>16.3</v>
      </c>
      <c r="N7" s="126">
        <f>N32+N54+N63</f>
        <v>5.4</v>
      </c>
      <c r="O7" s="158">
        <f>SUM(M7:N7)</f>
        <v>21.700000000000003</v>
      </c>
      <c r="P7" s="130"/>
      <c r="Q7" s="131">
        <f>Q32+Q54+Q63</f>
        <v>4.5</v>
      </c>
      <c r="R7" s="320"/>
      <c r="S7" s="321"/>
      <c r="T7" s="578"/>
      <c r="U7" s="531">
        <f>U32+U54+U63</f>
        <v>50.9</v>
      </c>
      <c r="V7" s="126">
        <f>V32+V54+V63</f>
        <v>24.7</v>
      </c>
      <c r="W7" s="158">
        <f>SUM(U7:V7)</f>
        <v>75.6</v>
      </c>
      <c r="X7" s="131">
        <f>X32+X54+X63</f>
        <v>14.220000000000002</v>
      </c>
      <c r="Y7" s="25" t="e">
        <f>#REF!+#REF!+#REF!+#REF!+#REF!+#REF!+#REF!</f>
        <v>#REF!</v>
      </c>
      <c r="Z7" s="527"/>
      <c r="AA7" s="528"/>
      <c r="AB7" s="528"/>
      <c r="AC7" s="528"/>
      <c r="AD7" s="528"/>
      <c r="AE7" s="528"/>
      <c r="AF7" s="528"/>
    </row>
    <row r="8" spans="1:26" ht="12.75">
      <c r="A8" s="1747" t="s">
        <v>220</v>
      </c>
      <c r="B8" s="1748"/>
      <c r="C8" s="183"/>
      <c r="D8" s="183"/>
      <c r="E8" s="183"/>
      <c r="F8" s="184"/>
      <c r="G8" s="183"/>
      <c r="H8" s="183"/>
      <c r="I8" s="183"/>
      <c r="J8" s="183"/>
      <c r="K8" s="183"/>
      <c r="L8" s="183"/>
      <c r="M8" s="186"/>
      <c r="N8" s="186"/>
      <c r="O8" s="186"/>
      <c r="P8" s="184"/>
      <c r="Q8" s="183"/>
      <c r="R8" s="317"/>
      <c r="S8" s="186"/>
      <c r="T8" s="183"/>
      <c r="U8" s="183"/>
      <c r="V8" s="187"/>
      <c r="W8" s="187"/>
      <c r="X8" s="187"/>
      <c r="Y8" s="185"/>
      <c r="Z8" s="545"/>
    </row>
    <row r="9" spans="1:26" s="202" customFormat="1" ht="36.75" customHeight="1">
      <c r="A9" s="1183">
        <v>1</v>
      </c>
      <c r="B9" s="206" t="s">
        <v>185</v>
      </c>
      <c r="C9" s="821">
        <v>8</v>
      </c>
      <c r="D9" s="823"/>
      <c r="E9" s="842">
        <f>SUM(C9:D9)</f>
        <v>8</v>
      </c>
      <c r="F9" s="827" t="s">
        <v>273</v>
      </c>
      <c r="G9" s="828">
        <v>1</v>
      </c>
      <c r="H9" s="821"/>
      <c r="I9" s="822"/>
      <c r="J9" s="842"/>
      <c r="K9" s="1184"/>
      <c r="L9" s="820"/>
      <c r="M9" s="821"/>
      <c r="N9" s="822"/>
      <c r="O9" s="842"/>
      <c r="P9" s="1184"/>
      <c r="Q9" s="1185"/>
      <c r="R9" s="1997" t="s">
        <v>466</v>
      </c>
      <c r="S9" s="1998"/>
      <c r="T9" s="1998"/>
      <c r="U9" s="1998"/>
      <c r="V9" s="1998"/>
      <c r="W9" s="1998"/>
      <c r="X9" s="1998"/>
      <c r="Y9" s="1199"/>
      <c r="Z9" s="315"/>
    </row>
    <row r="10" spans="1:26" ht="12.75">
      <c r="A10" s="1132">
        <v>3</v>
      </c>
      <c r="B10" s="839" t="s">
        <v>81</v>
      </c>
      <c r="C10" s="1127"/>
      <c r="D10" s="1128"/>
      <c r="E10" s="842"/>
      <c r="F10" s="827"/>
      <c r="G10" s="859"/>
      <c r="H10" s="1127"/>
      <c r="I10" s="1129"/>
      <c r="J10" s="842"/>
      <c r="K10" s="1242"/>
      <c r="L10" s="1131"/>
      <c r="M10" s="1127">
        <v>2.3</v>
      </c>
      <c r="N10" s="1129"/>
      <c r="O10" s="842">
        <f>SUM(M10:N10)</f>
        <v>2.3</v>
      </c>
      <c r="P10" s="1242"/>
      <c r="Q10" s="1243"/>
      <c r="R10" s="1915"/>
      <c r="S10" s="1916"/>
      <c r="T10" s="1916"/>
      <c r="U10" s="1916"/>
      <c r="V10" s="1916"/>
      <c r="W10" s="1916"/>
      <c r="X10" s="1916"/>
      <c r="Y10" s="1917"/>
      <c r="Z10" s="314"/>
    </row>
    <row r="11" spans="1:26" ht="28.5" customHeight="1">
      <c r="A11" s="1183">
        <v>3</v>
      </c>
      <c r="B11" s="839" t="s">
        <v>91</v>
      </c>
      <c r="C11" s="1127"/>
      <c r="D11" s="822"/>
      <c r="E11" s="842"/>
      <c r="F11" s="827"/>
      <c r="G11" s="828"/>
      <c r="H11" s="821"/>
      <c r="I11" s="822"/>
      <c r="J11" s="842"/>
      <c r="K11" s="1184"/>
      <c r="L11" s="820"/>
      <c r="M11" s="821">
        <v>1.4</v>
      </c>
      <c r="N11" s="822"/>
      <c r="O11" s="842">
        <f>SUM(M11:N11)</f>
        <v>1.4</v>
      </c>
      <c r="P11" s="1184"/>
      <c r="Q11" s="1185"/>
      <c r="R11" s="1915"/>
      <c r="S11" s="1916"/>
      <c r="T11" s="1916"/>
      <c r="U11" s="1916"/>
      <c r="V11" s="1916"/>
      <c r="W11" s="1916"/>
      <c r="X11" s="1916"/>
      <c r="Y11" s="1917"/>
      <c r="Z11" s="314"/>
    </row>
    <row r="12" spans="1:33" ht="13.5" customHeight="1">
      <c r="A12" s="1187">
        <v>3</v>
      </c>
      <c r="B12" s="206" t="s">
        <v>184</v>
      </c>
      <c r="C12" s="821"/>
      <c r="D12" s="823"/>
      <c r="E12" s="842"/>
      <c r="F12" s="827"/>
      <c r="G12" s="828"/>
      <c r="H12" s="821"/>
      <c r="I12" s="822"/>
      <c r="J12" s="842"/>
      <c r="K12" s="1184"/>
      <c r="L12" s="820"/>
      <c r="M12" s="821">
        <v>2.5</v>
      </c>
      <c r="N12" s="823"/>
      <c r="O12" s="842">
        <f>SUM(M12:N12)</f>
        <v>2.5</v>
      </c>
      <c r="P12" s="827"/>
      <c r="Q12" s="828"/>
      <c r="R12" s="1915"/>
      <c r="S12" s="1916"/>
      <c r="T12" s="1916"/>
      <c r="U12" s="1916"/>
      <c r="V12" s="1916"/>
      <c r="W12" s="1916"/>
      <c r="X12" s="1916"/>
      <c r="Y12" s="1199"/>
      <c r="Z12" s="525"/>
      <c r="AA12" s="526"/>
      <c r="AB12" s="526"/>
      <c r="AC12" s="526"/>
      <c r="AD12" s="526"/>
      <c r="AE12" s="526"/>
      <c r="AF12" s="526"/>
      <c r="AG12" s="526"/>
    </row>
    <row r="13" spans="1:26" ht="13.5" customHeight="1">
      <c r="A13" s="801">
        <v>1</v>
      </c>
      <c r="B13" s="839" t="s">
        <v>182</v>
      </c>
      <c r="C13" s="1127">
        <v>3.1</v>
      </c>
      <c r="D13" s="1128"/>
      <c r="E13" s="842">
        <f>SUM(C13:D13)</f>
        <v>3.1</v>
      </c>
      <c r="F13" s="827"/>
      <c r="G13" s="828"/>
      <c r="H13" s="1127"/>
      <c r="I13" s="1128"/>
      <c r="J13" s="842"/>
      <c r="K13" s="827"/>
      <c r="L13" s="828"/>
      <c r="M13" s="821"/>
      <c r="N13" s="822"/>
      <c r="O13" s="842"/>
      <c r="P13" s="1184"/>
      <c r="Q13" s="1185"/>
      <c r="R13" s="1915" t="s">
        <v>396</v>
      </c>
      <c r="S13" s="1916"/>
      <c r="T13" s="1916"/>
      <c r="U13" s="1916"/>
      <c r="V13" s="1916"/>
      <c r="W13" s="1916"/>
      <c r="X13" s="1916"/>
      <c r="Y13" s="1917"/>
      <c r="Z13" s="314"/>
    </row>
    <row r="14" spans="1:26" ht="12.75" customHeight="1">
      <c r="A14" s="801">
        <v>1</v>
      </c>
      <c r="B14" s="839" t="s">
        <v>467</v>
      </c>
      <c r="C14" s="1127">
        <v>2</v>
      </c>
      <c r="D14" s="1128"/>
      <c r="E14" s="842">
        <f>SUM(C14:D14)</f>
        <v>2</v>
      </c>
      <c r="F14" s="827"/>
      <c r="G14" s="828"/>
      <c r="H14" s="821"/>
      <c r="I14" s="822"/>
      <c r="J14" s="842"/>
      <c r="K14" s="1184"/>
      <c r="L14" s="820"/>
      <c r="M14" s="821"/>
      <c r="N14" s="822"/>
      <c r="O14" s="842"/>
      <c r="P14" s="1184"/>
      <c r="Q14" s="1185"/>
      <c r="R14" s="2081"/>
      <c r="S14" s="2082"/>
      <c r="T14" s="2082"/>
      <c r="U14" s="2082"/>
      <c r="V14" s="2082"/>
      <c r="W14" s="2082"/>
      <c r="X14" s="2080"/>
      <c r="Y14" s="1186"/>
      <c r="Z14" s="314"/>
    </row>
    <row r="15" spans="1:26" ht="24" customHeight="1">
      <c r="A15" s="1166" t="s">
        <v>417</v>
      </c>
      <c r="B15" s="1200" t="s">
        <v>468</v>
      </c>
      <c r="C15" s="1201">
        <v>0.5</v>
      </c>
      <c r="D15" s="1202"/>
      <c r="E15" s="1046">
        <f>SUM(C15:D15)</f>
        <v>0.5</v>
      </c>
      <c r="F15" s="865"/>
      <c r="G15" s="875"/>
      <c r="H15" s="1201"/>
      <c r="I15" s="863"/>
      <c r="J15" s="1046"/>
      <c r="K15" s="1248"/>
      <c r="L15" s="869"/>
      <c r="M15" s="862"/>
      <c r="N15" s="863"/>
      <c r="O15" s="1046"/>
      <c r="P15" s="1249"/>
      <c r="Q15" s="870"/>
      <c r="R15" s="2019" t="s">
        <v>469</v>
      </c>
      <c r="S15" s="2020"/>
      <c r="T15" s="2020"/>
      <c r="U15" s="2020"/>
      <c r="V15" s="2020"/>
      <c r="W15" s="2020"/>
      <c r="X15" s="2021"/>
      <c r="Y15" s="1188"/>
      <c r="Z15" s="314"/>
    </row>
    <row r="16" spans="1:26" ht="24" customHeight="1">
      <c r="A16" s="1166" t="s">
        <v>417</v>
      </c>
      <c r="B16" s="1200" t="s">
        <v>470</v>
      </c>
      <c r="C16" s="1201">
        <v>0.1</v>
      </c>
      <c r="D16" s="1202"/>
      <c r="E16" s="1046">
        <v>0.1</v>
      </c>
      <c r="F16" s="865"/>
      <c r="G16" s="875"/>
      <c r="H16" s="872"/>
      <c r="I16" s="1250"/>
      <c r="J16" s="1046"/>
      <c r="K16" s="1251"/>
      <c r="L16" s="1252"/>
      <c r="M16" s="1253"/>
      <c r="N16" s="1250"/>
      <c r="O16" s="1046"/>
      <c r="P16" s="1254"/>
      <c r="Q16" s="1255"/>
      <c r="R16" s="2016"/>
      <c r="S16" s="2017"/>
      <c r="T16" s="2017"/>
      <c r="U16" s="2017"/>
      <c r="V16" s="2017"/>
      <c r="W16" s="2017"/>
      <c r="X16" s="2018"/>
      <c r="Y16" s="1188"/>
      <c r="Z16" s="314"/>
    </row>
    <row r="17" spans="1:26" ht="12.75" customHeight="1">
      <c r="A17" s="1132">
        <v>2</v>
      </c>
      <c r="B17" s="839" t="s">
        <v>82</v>
      </c>
      <c r="C17" s="1127"/>
      <c r="D17" s="1128"/>
      <c r="E17" s="842"/>
      <c r="F17" s="827"/>
      <c r="G17" s="828"/>
      <c r="H17" s="821"/>
      <c r="I17" s="1256">
        <v>0.5</v>
      </c>
      <c r="J17" s="842">
        <f>SUM(H17:I17)</f>
        <v>0.5</v>
      </c>
      <c r="K17" s="1257" t="s">
        <v>132</v>
      </c>
      <c r="L17" s="1258">
        <f>80/100*I17</f>
        <v>0.4</v>
      </c>
      <c r="M17" s="805"/>
      <c r="N17" s="1256"/>
      <c r="O17" s="842"/>
      <c r="P17" s="1257"/>
      <c r="Q17" s="1259"/>
      <c r="R17" s="2023"/>
      <c r="S17" s="2024"/>
      <c r="T17" s="2024"/>
      <c r="U17" s="2024"/>
      <c r="V17" s="2024"/>
      <c r="W17" s="2024"/>
      <c r="X17" s="2024"/>
      <c r="Y17" s="2025"/>
      <c r="Z17" s="314"/>
    </row>
    <row r="18" spans="1:26" ht="12.75" customHeight="1">
      <c r="A18" s="801">
        <v>3</v>
      </c>
      <c r="B18" s="839" t="s">
        <v>183</v>
      </c>
      <c r="C18" s="1127"/>
      <c r="D18" s="1128"/>
      <c r="E18" s="842"/>
      <c r="F18" s="1261"/>
      <c r="G18" s="1262"/>
      <c r="H18" s="821"/>
      <c r="I18" s="822"/>
      <c r="J18" s="842"/>
      <c r="K18" s="1184"/>
      <c r="L18" s="820"/>
      <c r="M18" s="821">
        <v>2</v>
      </c>
      <c r="N18" s="822"/>
      <c r="O18" s="823">
        <v>2</v>
      </c>
      <c r="P18" s="1184"/>
      <c r="Q18" s="1185"/>
      <c r="R18" s="2023"/>
      <c r="S18" s="2024"/>
      <c r="T18" s="2024"/>
      <c r="U18" s="2024"/>
      <c r="V18" s="2024"/>
      <c r="W18" s="2024"/>
      <c r="X18" s="2024"/>
      <c r="Y18" s="1260"/>
      <c r="Z18" s="314"/>
    </row>
    <row r="19" spans="1:26" ht="13.5" customHeight="1">
      <c r="A19" s="1132">
        <v>3</v>
      </c>
      <c r="B19" s="839" t="s">
        <v>84</v>
      </c>
      <c r="C19" s="1127"/>
      <c r="D19" s="822"/>
      <c r="E19" s="842"/>
      <c r="F19" s="1263"/>
      <c r="G19" s="1262"/>
      <c r="H19" s="821"/>
      <c r="I19" s="822"/>
      <c r="J19" s="1264"/>
      <c r="K19" s="1265"/>
      <c r="L19" s="1266"/>
      <c r="M19" s="1267"/>
      <c r="N19" s="1268">
        <v>0.3</v>
      </c>
      <c r="O19" s="1269">
        <f>SUM(M19:N19)</f>
        <v>0.3</v>
      </c>
      <c r="P19" s="1265"/>
      <c r="Q19" s="836"/>
      <c r="R19" s="2035"/>
      <c r="S19" s="2036"/>
      <c r="T19" s="2036"/>
      <c r="U19" s="2036"/>
      <c r="V19" s="2036"/>
      <c r="W19" s="2036"/>
      <c r="X19" s="2036"/>
      <c r="Y19" s="2037"/>
      <c r="Z19" s="1217"/>
    </row>
    <row r="20" spans="1:26" ht="13.5" customHeight="1">
      <c r="A20" s="1183">
        <v>1</v>
      </c>
      <c r="B20" s="839" t="s">
        <v>85</v>
      </c>
      <c r="C20" s="1127"/>
      <c r="D20" s="1223">
        <v>2.8</v>
      </c>
      <c r="E20" s="1223">
        <v>2.8</v>
      </c>
      <c r="F20" s="1682" t="s">
        <v>186</v>
      </c>
      <c r="G20" s="856">
        <v>1</v>
      </c>
      <c r="H20" s="1683"/>
      <c r="I20" s="1370"/>
      <c r="J20" s="834"/>
      <c r="K20" s="1684"/>
      <c r="L20" s="1685"/>
      <c r="M20" s="830"/>
      <c r="N20" s="833"/>
      <c r="O20" s="831"/>
      <c r="P20" s="1684"/>
      <c r="Q20" s="1686"/>
      <c r="R20" s="2047"/>
      <c r="S20" s="2048"/>
      <c r="T20" s="2048"/>
      <c r="U20" s="2048"/>
      <c r="V20" s="2048"/>
      <c r="W20" s="2048"/>
      <c r="X20" s="2048"/>
      <c r="Y20" s="2049"/>
      <c r="Z20" s="1218"/>
    </row>
    <row r="21" spans="1:26" ht="27" customHeight="1">
      <c r="A21" s="1213">
        <v>1</v>
      </c>
      <c r="B21" s="1214" t="s">
        <v>474</v>
      </c>
      <c r="C21" s="1272">
        <v>3</v>
      </c>
      <c r="D21" s="1439"/>
      <c r="E21" s="1279">
        <f>SUM(C21:D21)</f>
        <v>3</v>
      </c>
      <c r="F21" s="1687"/>
      <c r="G21" s="1688"/>
      <c r="H21" s="1277"/>
      <c r="I21" s="1278"/>
      <c r="J21" s="1439"/>
      <c r="K21" s="1275"/>
      <c r="L21" s="1276"/>
      <c r="M21" s="1277"/>
      <c r="N21" s="1278"/>
      <c r="O21" s="1279"/>
      <c r="P21" s="1275"/>
      <c r="Q21" s="1280"/>
      <c r="R21" s="2027"/>
      <c r="S21" s="2027"/>
      <c r="T21" s="2027"/>
      <c r="U21" s="2027"/>
      <c r="V21" s="2027"/>
      <c r="W21" s="2027"/>
      <c r="X21" s="2028"/>
      <c r="Y21" s="1260"/>
      <c r="Z21" s="1217"/>
    </row>
    <row r="22" spans="1:26" ht="27" customHeight="1">
      <c r="A22" s="1213">
        <v>1</v>
      </c>
      <c r="B22" s="1214" t="s">
        <v>475</v>
      </c>
      <c r="C22" s="1277">
        <v>0.4</v>
      </c>
      <c r="D22" s="1239"/>
      <c r="E22" s="1215">
        <f>SUM(C22:D22)</f>
        <v>0.4</v>
      </c>
      <c r="F22" s="1273"/>
      <c r="G22" s="1274"/>
      <c r="H22" s="1232"/>
      <c r="I22" s="1236"/>
      <c r="J22" s="1215"/>
      <c r="K22" s="1281"/>
      <c r="L22" s="1282"/>
      <c r="M22" s="1232"/>
      <c r="N22" s="1236"/>
      <c r="O22" s="1215"/>
      <c r="P22" s="1281"/>
      <c r="Q22" s="1283"/>
      <c r="R22" s="2032"/>
      <c r="S22" s="2033"/>
      <c r="T22" s="2033"/>
      <c r="U22" s="2033"/>
      <c r="V22" s="2033"/>
      <c r="W22" s="2033"/>
      <c r="X22" s="2034"/>
      <c r="Y22" s="1260"/>
      <c r="Z22" s="314"/>
    </row>
    <row r="23" spans="1:26" ht="27" customHeight="1">
      <c r="A23" s="1213">
        <v>1</v>
      </c>
      <c r="B23" s="1214" t="s">
        <v>476</v>
      </c>
      <c r="C23" s="1284"/>
      <c r="D23" s="1237">
        <v>0.6</v>
      </c>
      <c r="E23" s="1215">
        <f>SUM(C23:D23)</f>
        <v>0.6</v>
      </c>
      <c r="F23" s="1285"/>
      <c r="G23" s="1286"/>
      <c r="H23" s="1287"/>
      <c r="I23" s="1288"/>
      <c r="J23" s="1215"/>
      <c r="K23" s="1289"/>
      <c r="L23" s="1290"/>
      <c r="M23" s="1287"/>
      <c r="N23" s="1288"/>
      <c r="O23" s="1215"/>
      <c r="P23" s="1289"/>
      <c r="Q23" s="1291"/>
      <c r="R23" s="2032"/>
      <c r="S23" s="2033"/>
      <c r="T23" s="2033"/>
      <c r="U23" s="2033"/>
      <c r="V23" s="2033"/>
      <c r="W23" s="2033"/>
      <c r="X23" s="2034"/>
      <c r="Y23" s="1260"/>
      <c r="Z23" s="314"/>
    </row>
    <row r="24" spans="1:26" ht="13.5" customHeight="1">
      <c r="A24" s="1183">
        <v>2</v>
      </c>
      <c r="B24" s="839" t="s">
        <v>87</v>
      </c>
      <c r="C24" s="1127"/>
      <c r="D24" s="822"/>
      <c r="E24" s="823"/>
      <c r="F24" s="827"/>
      <c r="G24" s="828"/>
      <c r="H24" s="821"/>
      <c r="I24" s="822">
        <v>0.2</v>
      </c>
      <c r="J24" s="823">
        <f>SUM(H24:I24)</f>
        <v>0.2</v>
      </c>
      <c r="K24" s="1184"/>
      <c r="L24" s="820"/>
      <c r="M24" s="821"/>
      <c r="N24" s="822"/>
      <c r="O24" s="842"/>
      <c r="P24" s="1184"/>
      <c r="Q24" s="1185"/>
      <c r="R24" s="2023"/>
      <c r="S24" s="2024"/>
      <c r="T24" s="2024"/>
      <c r="U24" s="2024"/>
      <c r="V24" s="2024"/>
      <c r="W24" s="2024"/>
      <c r="X24" s="2024"/>
      <c r="Y24" s="2025"/>
      <c r="Z24" s="314"/>
    </row>
    <row r="25" spans="1:26" ht="13.5" customHeight="1">
      <c r="A25" s="1183">
        <v>2</v>
      </c>
      <c r="B25" s="839" t="s">
        <v>86</v>
      </c>
      <c r="C25" s="1127"/>
      <c r="D25" s="1129"/>
      <c r="E25" s="823"/>
      <c r="F25" s="827"/>
      <c r="G25" s="828"/>
      <c r="H25" s="821">
        <v>0.6</v>
      </c>
      <c r="I25" s="822"/>
      <c r="J25" s="823">
        <v>0.6</v>
      </c>
      <c r="K25" s="1184"/>
      <c r="L25" s="820"/>
      <c r="M25" s="821"/>
      <c r="N25" s="822"/>
      <c r="O25" s="823"/>
      <c r="P25" s="1271"/>
      <c r="Q25" s="820"/>
      <c r="R25" s="2023"/>
      <c r="S25" s="2024"/>
      <c r="T25" s="2024"/>
      <c r="U25" s="2024"/>
      <c r="V25" s="2024"/>
      <c r="W25" s="2024"/>
      <c r="X25" s="2024"/>
      <c r="Y25" s="2025"/>
      <c r="Z25" s="314"/>
    </row>
    <row r="26" spans="1:26" ht="13.5" customHeight="1">
      <c r="A26" s="1183">
        <v>3</v>
      </c>
      <c r="B26" s="839" t="s">
        <v>472</v>
      </c>
      <c r="C26" s="1127"/>
      <c r="D26" s="1129"/>
      <c r="E26" s="842"/>
      <c r="F26" s="1261"/>
      <c r="G26" s="1262"/>
      <c r="H26" s="805"/>
      <c r="I26" s="1256"/>
      <c r="J26" s="842"/>
      <c r="K26" s="1257"/>
      <c r="L26" s="1258"/>
      <c r="M26" s="805">
        <v>1.9</v>
      </c>
      <c r="N26" s="1256"/>
      <c r="O26" s="842">
        <v>1.9</v>
      </c>
      <c r="P26" s="1257" t="s">
        <v>473</v>
      </c>
      <c r="Q26" s="1259">
        <v>1.6</v>
      </c>
      <c r="R26" s="2044"/>
      <c r="S26" s="2045"/>
      <c r="T26" s="2045"/>
      <c r="U26" s="2045"/>
      <c r="V26" s="2045"/>
      <c r="W26" s="2045"/>
      <c r="X26" s="2045"/>
      <c r="Y26" s="2046"/>
      <c r="Z26" s="314"/>
    </row>
    <row r="27" spans="1:26" ht="13.5" customHeight="1">
      <c r="A27" s="1187">
        <v>3</v>
      </c>
      <c r="B27" s="206" t="s">
        <v>88</v>
      </c>
      <c r="C27" s="821"/>
      <c r="D27" s="822"/>
      <c r="E27" s="823"/>
      <c r="F27" s="827"/>
      <c r="G27" s="828"/>
      <c r="H27" s="821"/>
      <c r="I27" s="822"/>
      <c r="J27" s="823"/>
      <c r="K27" s="1184"/>
      <c r="L27" s="820"/>
      <c r="M27" s="821"/>
      <c r="N27" s="822">
        <v>0.8</v>
      </c>
      <c r="O27" s="823">
        <f>SUM(M27:N27)</f>
        <v>0.8</v>
      </c>
      <c r="P27" s="1184"/>
      <c r="Q27" s="820"/>
      <c r="R27" s="2023"/>
      <c r="S27" s="2024"/>
      <c r="T27" s="2024"/>
      <c r="U27" s="2024"/>
      <c r="V27" s="2024"/>
      <c r="W27" s="2024"/>
      <c r="X27" s="2024"/>
      <c r="Y27" s="2025"/>
      <c r="Z27" s="314"/>
    </row>
    <row r="28" spans="1:26" ht="13.5" customHeight="1">
      <c r="A28" s="1219">
        <v>3</v>
      </c>
      <c r="B28" s="1220" t="s">
        <v>477</v>
      </c>
      <c r="C28" s="1284"/>
      <c r="D28" s="1288"/>
      <c r="E28" s="1215"/>
      <c r="F28" s="1285"/>
      <c r="G28" s="1286"/>
      <c r="H28" s="1287"/>
      <c r="I28" s="1288"/>
      <c r="J28" s="1215"/>
      <c r="K28" s="1292"/>
      <c r="L28" s="1293"/>
      <c r="M28" s="1287"/>
      <c r="N28" s="1288">
        <v>0.6</v>
      </c>
      <c r="O28" s="1215">
        <v>0.6</v>
      </c>
      <c r="P28" s="1294"/>
      <c r="Q28" s="1295"/>
      <c r="R28" s="2026"/>
      <c r="S28" s="2027"/>
      <c r="T28" s="2027"/>
      <c r="U28" s="2027"/>
      <c r="V28" s="2027"/>
      <c r="W28" s="2027"/>
      <c r="X28" s="2028"/>
      <c r="Y28" s="1260"/>
      <c r="Z28" s="314"/>
    </row>
    <row r="29" spans="1:26" ht="25.5" customHeight="1">
      <c r="A29" s="1222" t="s">
        <v>417</v>
      </c>
      <c r="B29" s="1200" t="s">
        <v>478</v>
      </c>
      <c r="C29" s="1201"/>
      <c r="D29" s="1296">
        <v>0.5</v>
      </c>
      <c r="E29" s="1046">
        <f>SUM(C29:D29)</f>
        <v>0.5</v>
      </c>
      <c r="F29" s="1297" t="s">
        <v>186</v>
      </c>
      <c r="G29" s="1298">
        <v>0.3</v>
      </c>
      <c r="H29" s="1201"/>
      <c r="I29" s="1296"/>
      <c r="J29" s="1046"/>
      <c r="K29" s="1299"/>
      <c r="L29" s="1300"/>
      <c r="M29" s="1301"/>
      <c r="N29" s="1302"/>
      <c r="O29" s="1046"/>
      <c r="P29" s="1303"/>
      <c r="Q29" s="1304"/>
      <c r="R29" s="2029" t="s">
        <v>479</v>
      </c>
      <c r="S29" s="2030"/>
      <c r="T29" s="2030"/>
      <c r="U29" s="2030"/>
      <c r="V29" s="2030"/>
      <c r="W29" s="2030"/>
      <c r="X29" s="2031"/>
      <c r="Y29" s="1188"/>
      <c r="Z29" s="314"/>
    </row>
    <row r="30" spans="1:26" ht="13.5" customHeight="1">
      <c r="A30" s="1187">
        <v>2</v>
      </c>
      <c r="B30" s="206" t="s">
        <v>90</v>
      </c>
      <c r="C30" s="821"/>
      <c r="D30" s="823"/>
      <c r="E30" s="823"/>
      <c r="F30" s="827"/>
      <c r="G30" s="828"/>
      <c r="H30" s="821"/>
      <c r="I30" s="822">
        <v>2</v>
      </c>
      <c r="J30" s="823">
        <v>2</v>
      </c>
      <c r="K30" s="1184"/>
      <c r="L30" s="820"/>
      <c r="M30" s="821"/>
      <c r="N30" s="822"/>
      <c r="O30" s="823"/>
      <c r="P30" s="1184"/>
      <c r="Q30" s="1185"/>
      <c r="R30" s="2023"/>
      <c r="S30" s="2024"/>
      <c r="T30" s="2024"/>
      <c r="U30" s="2024"/>
      <c r="V30" s="2024"/>
      <c r="W30" s="2024"/>
      <c r="X30" s="2024"/>
      <c r="Y30" s="1190"/>
      <c r="Z30" s="314"/>
    </row>
    <row r="31" spans="1:26" ht="13.5" customHeight="1">
      <c r="A31" s="1189">
        <v>3</v>
      </c>
      <c r="B31" s="1148" t="s">
        <v>89</v>
      </c>
      <c r="C31" s="1134"/>
      <c r="D31" s="971"/>
      <c r="E31" s="970"/>
      <c r="F31" s="1305"/>
      <c r="G31" s="1136"/>
      <c r="H31" s="1134"/>
      <c r="I31" s="971"/>
      <c r="J31" s="970"/>
      <c r="K31" s="1246"/>
      <c r="L31" s="973"/>
      <c r="M31" s="1134">
        <v>2.5</v>
      </c>
      <c r="N31" s="971"/>
      <c r="O31" s="970">
        <f>SUM(M31:N31)</f>
        <v>2.5</v>
      </c>
      <c r="P31" s="1135"/>
      <c r="Q31" s="974"/>
      <c r="R31" s="2042"/>
      <c r="S31" s="2043"/>
      <c r="T31" s="2043"/>
      <c r="U31" s="2043"/>
      <c r="V31" s="2043"/>
      <c r="W31" s="2043"/>
      <c r="X31" s="2043"/>
      <c r="Y31" s="1188"/>
      <c r="Z31" s="314"/>
    </row>
    <row r="32" spans="1:26" ht="13.5" customHeight="1" thickBot="1">
      <c r="A32" s="1882" t="s">
        <v>177</v>
      </c>
      <c r="B32" s="2022"/>
      <c r="C32" s="909">
        <f>SUM(C9:C31)</f>
        <v>17.099999999999998</v>
      </c>
      <c r="D32" s="910">
        <f>SUM(D9:D31)</f>
        <v>3.9</v>
      </c>
      <c r="E32" s="1226">
        <f>SUM(E9:E31)</f>
        <v>21</v>
      </c>
      <c r="F32" s="1227"/>
      <c r="G32" s="915">
        <f>SUM(G9:G31)</f>
        <v>2.3</v>
      </c>
      <c r="H32" s="909">
        <f>SUM(H9:H31)</f>
        <v>0.6</v>
      </c>
      <c r="I32" s="910">
        <f>SUM(I9:I31)</f>
        <v>2.7</v>
      </c>
      <c r="J32" s="1226">
        <f>SUM(J9:J31)</f>
        <v>3.3</v>
      </c>
      <c r="K32" s="1228"/>
      <c r="L32" s="915">
        <f>SUM(L9:L31)</f>
        <v>0.4</v>
      </c>
      <c r="M32" s="909">
        <f>SUM(M9:M31)</f>
        <v>12.6</v>
      </c>
      <c r="N32" s="910">
        <f>SUM(N9:N31)</f>
        <v>1.7000000000000002</v>
      </c>
      <c r="O32" s="911">
        <f>SUM(O9:O31)</f>
        <v>14.3</v>
      </c>
      <c r="P32" s="912"/>
      <c r="Q32" s="1229">
        <f>SUM(Q9:Q31)</f>
        <v>1.6</v>
      </c>
      <c r="R32" s="1969"/>
      <c r="S32" s="1970"/>
      <c r="T32" s="2041"/>
      <c r="U32" s="1224">
        <f>C32+H32+M32</f>
        <v>30.299999999999997</v>
      </c>
      <c r="V32" s="918">
        <f>D32+I32+N32</f>
        <v>8.3</v>
      </c>
      <c r="W32" s="1225">
        <f>E32+J32+O32</f>
        <v>38.6</v>
      </c>
      <c r="X32" s="918">
        <f>G32+L32+Q32</f>
        <v>4.3</v>
      </c>
      <c r="Y32" s="106">
        <f>U32+Q32+L32+G32</f>
        <v>34.599999999999994</v>
      </c>
      <c r="Z32" s="314"/>
    </row>
    <row r="33" spans="1:26" ht="13.5" thickBot="1">
      <c r="A33" s="193"/>
      <c r="B33" s="2"/>
      <c r="C33" s="10"/>
      <c r="D33" s="10"/>
      <c r="E33" s="10"/>
      <c r="F33" s="38"/>
      <c r="G33" s="10"/>
      <c r="H33" s="10"/>
      <c r="I33" s="10"/>
      <c r="J33" s="10"/>
      <c r="K33" s="10"/>
      <c r="L33" s="10"/>
      <c r="M33" s="2"/>
      <c r="N33" s="2"/>
      <c r="O33" s="2"/>
      <c r="P33" s="10"/>
      <c r="Q33" s="10"/>
      <c r="R33" s="2"/>
      <c r="S33" s="2"/>
      <c r="T33" s="10"/>
      <c r="U33" s="74"/>
      <c r="V33" s="17"/>
      <c r="W33" s="17"/>
      <c r="X33" s="17"/>
      <c r="Y33" s="10"/>
      <c r="Z33" s="4"/>
    </row>
    <row r="34" spans="1:26" ht="13.5" thickBot="1">
      <c r="A34" s="546" t="s">
        <v>221</v>
      </c>
      <c r="B34" s="547"/>
      <c r="C34" s="548"/>
      <c r="D34" s="548"/>
      <c r="E34" s="548"/>
      <c r="F34" s="549"/>
      <c r="G34" s="548"/>
      <c r="H34" s="548"/>
      <c r="I34" s="548"/>
      <c r="J34" s="548"/>
      <c r="K34" s="548"/>
      <c r="L34" s="548"/>
      <c r="M34" s="548"/>
      <c r="N34" s="548"/>
      <c r="O34" s="548"/>
      <c r="P34" s="549"/>
      <c r="Q34" s="548"/>
      <c r="R34" s="550"/>
      <c r="S34" s="548"/>
      <c r="T34" s="548"/>
      <c r="U34" s="548"/>
      <c r="V34" s="551"/>
      <c r="W34" s="551"/>
      <c r="X34" s="552"/>
      <c r="Y34" s="183"/>
      <c r="Z34" s="314"/>
    </row>
    <row r="35" spans="1:26" ht="12.75">
      <c r="A35" s="1192">
        <v>1</v>
      </c>
      <c r="B35" s="1193" t="s">
        <v>480</v>
      </c>
      <c r="C35" s="55"/>
      <c r="D35" s="54">
        <v>1.5</v>
      </c>
      <c r="E35" s="54">
        <f>SUM(C35:D35)</f>
        <v>1.5</v>
      </c>
      <c r="F35" s="272" t="s">
        <v>132</v>
      </c>
      <c r="G35" s="56">
        <f>80/100*D35</f>
        <v>1.2000000000000002</v>
      </c>
      <c r="H35" s="59"/>
      <c r="I35" s="207"/>
      <c r="J35" s="1689"/>
      <c r="K35" s="1690"/>
      <c r="L35" s="1691"/>
      <c r="M35" s="1692"/>
      <c r="N35" s="207"/>
      <c r="O35" s="54"/>
      <c r="P35" s="272"/>
      <c r="Q35" s="968"/>
      <c r="R35" s="2038"/>
      <c r="S35" s="2039"/>
      <c r="T35" s="2039"/>
      <c r="U35" s="2039"/>
      <c r="V35" s="2039"/>
      <c r="W35" s="2039"/>
      <c r="X35" s="2039"/>
      <c r="Y35" s="2040"/>
      <c r="Z35" s="314"/>
    </row>
    <row r="36" spans="1:26" ht="45" customHeight="1">
      <c r="A36" s="1230">
        <v>1</v>
      </c>
      <c r="B36" s="1231" t="s">
        <v>481</v>
      </c>
      <c r="C36" s="1232"/>
      <c r="D36" s="1215">
        <v>0.3</v>
      </c>
      <c r="E36" s="1077">
        <f>SUM(C36:D36)</f>
        <v>0.3</v>
      </c>
      <c r="F36" s="1233"/>
      <c r="G36" s="1234"/>
      <c r="H36" s="1235"/>
      <c r="I36" s="1236"/>
      <c r="J36" s="1237"/>
      <c r="K36" s="1233"/>
      <c r="L36" s="1238"/>
      <c r="M36" s="1235"/>
      <c r="N36" s="1236"/>
      <c r="O36" s="1239"/>
      <c r="P36" s="1233"/>
      <c r="Q36" s="1240"/>
      <c r="R36" s="2060" t="s">
        <v>482</v>
      </c>
      <c r="S36" s="2061"/>
      <c r="T36" s="2061"/>
      <c r="U36" s="2061"/>
      <c r="V36" s="2061"/>
      <c r="W36" s="2061"/>
      <c r="X36" s="2062"/>
      <c r="Y36" s="1677"/>
      <c r="Z36" s="314"/>
    </row>
    <row r="37" spans="1:28" ht="16.5" customHeight="1">
      <c r="A37" s="1194">
        <v>3</v>
      </c>
      <c r="B37" s="901" t="s">
        <v>188</v>
      </c>
      <c r="C37" s="821"/>
      <c r="D37" s="823"/>
      <c r="E37" s="842"/>
      <c r="F37" s="1184"/>
      <c r="G37" s="1188"/>
      <c r="H37" s="824"/>
      <c r="I37" s="822"/>
      <c r="J37" s="850"/>
      <c r="K37" s="1184"/>
      <c r="L37" s="820"/>
      <c r="M37" s="824">
        <v>0.7</v>
      </c>
      <c r="N37" s="822"/>
      <c r="O37" s="850">
        <f>SUM(M37:N37)</f>
        <v>0.7</v>
      </c>
      <c r="P37" s="1184"/>
      <c r="Q37" s="1185"/>
      <c r="R37" s="2066"/>
      <c r="S37" s="2067"/>
      <c r="T37" s="2067"/>
      <c r="U37" s="2067"/>
      <c r="V37" s="2067"/>
      <c r="W37" s="2067"/>
      <c r="X37" s="2068"/>
      <c r="Y37" s="1550"/>
      <c r="Z37" s="314"/>
      <c r="AA37" s="4"/>
      <c r="AB37" s="4"/>
    </row>
    <row r="38" spans="1:28" ht="12.75" customHeight="1">
      <c r="A38" s="1312" t="s">
        <v>417</v>
      </c>
      <c r="B38" s="1313" t="s">
        <v>187</v>
      </c>
      <c r="C38" s="862">
        <v>0.9</v>
      </c>
      <c r="D38" s="864"/>
      <c r="E38" s="1046">
        <f>SUM(C38:D38)</f>
        <v>0.9</v>
      </c>
      <c r="F38" s="1249"/>
      <c r="G38" s="1314"/>
      <c r="H38" s="868"/>
      <c r="I38" s="863"/>
      <c r="J38" s="1315"/>
      <c r="K38" s="1249"/>
      <c r="L38" s="869"/>
      <c r="M38" s="868"/>
      <c r="N38" s="863"/>
      <c r="O38" s="1202"/>
      <c r="P38" s="1249"/>
      <c r="Q38" s="870"/>
      <c r="R38" s="1025"/>
      <c r="S38" s="1678"/>
      <c r="T38" s="1678"/>
      <c r="U38" s="1678"/>
      <c r="V38" s="1678"/>
      <c r="W38" s="1678"/>
      <c r="X38" s="1678"/>
      <c r="Y38" s="1550"/>
      <c r="Z38" s="314"/>
      <c r="AA38" s="4"/>
      <c r="AB38" s="4"/>
    </row>
    <row r="39" spans="1:26" ht="12.75">
      <c r="A39" s="1194">
        <v>1</v>
      </c>
      <c r="B39" s="901" t="s">
        <v>95</v>
      </c>
      <c r="C39" s="821"/>
      <c r="D39" s="823">
        <v>7.8</v>
      </c>
      <c r="E39" s="842">
        <f>SUM(C39:D39)</f>
        <v>7.8</v>
      </c>
      <c r="F39" s="1184" t="s">
        <v>15</v>
      </c>
      <c r="G39" s="1188">
        <v>3.1</v>
      </c>
      <c r="H39" s="824"/>
      <c r="I39" s="822"/>
      <c r="J39" s="850"/>
      <c r="K39" s="1184"/>
      <c r="L39" s="820"/>
      <c r="M39" s="824"/>
      <c r="N39" s="822"/>
      <c r="O39" s="850"/>
      <c r="P39" s="1184"/>
      <c r="Q39" s="1185"/>
      <c r="R39" s="1915"/>
      <c r="S39" s="1916"/>
      <c r="T39" s="1916"/>
      <c r="U39" s="1916"/>
      <c r="V39" s="1916"/>
      <c r="W39" s="1916"/>
      <c r="X39" s="1916"/>
      <c r="Y39" s="1916"/>
      <c r="Z39" s="314"/>
    </row>
    <row r="40" spans="1:26" ht="12.75">
      <c r="A40" s="1192">
        <v>2</v>
      </c>
      <c r="B40" s="1241" t="s">
        <v>96</v>
      </c>
      <c r="C40" s="1127"/>
      <c r="D40" s="1128"/>
      <c r="E40" s="842"/>
      <c r="F40" s="1242"/>
      <c r="G40" s="1206"/>
      <c r="H40" s="1130"/>
      <c r="I40" s="1129">
        <v>0.5</v>
      </c>
      <c r="J40" s="844">
        <f>SUM(H40:I40)</f>
        <v>0.5</v>
      </c>
      <c r="K40" s="1242" t="s">
        <v>132</v>
      </c>
      <c r="L40" s="1131">
        <f>80/100*I40</f>
        <v>0.4</v>
      </c>
      <c r="M40" s="1130"/>
      <c r="N40" s="1129"/>
      <c r="O40" s="1128"/>
      <c r="P40" s="1242"/>
      <c r="Q40" s="1243"/>
      <c r="R40" s="1915"/>
      <c r="S40" s="1916"/>
      <c r="T40" s="1916"/>
      <c r="U40" s="1916"/>
      <c r="V40" s="1916"/>
      <c r="W40" s="1916"/>
      <c r="X40" s="1916"/>
      <c r="Y40" s="1679"/>
      <c r="Z40" s="314"/>
    </row>
    <row r="41" spans="1:26" ht="12.75">
      <c r="A41" s="1194">
        <v>2</v>
      </c>
      <c r="B41" s="1241" t="s">
        <v>97</v>
      </c>
      <c r="C41" s="1127"/>
      <c r="D41" s="1128"/>
      <c r="E41" s="842"/>
      <c r="F41" s="1242"/>
      <c r="G41" s="1206"/>
      <c r="H41" s="1130"/>
      <c r="I41" s="1129">
        <v>0.6</v>
      </c>
      <c r="J41" s="850">
        <f>SUM(H41:I41)</f>
        <v>0.6</v>
      </c>
      <c r="K41" s="1242" t="s">
        <v>132</v>
      </c>
      <c r="L41" s="1131">
        <f>80/100*I41</f>
        <v>0.48</v>
      </c>
      <c r="M41" s="1130"/>
      <c r="N41" s="1129"/>
      <c r="O41" s="850"/>
      <c r="P41" s="1242"/>
      <c r="Q41" s="1243"/>
      <c r="R41" s="1915"/>
      <c r="S41" s="1916"/>
      <c r="T41" s="1916"/>
      <c r="U41" s="1916"/>
      <c r="V41" s="1916"/>
      <c r="W41" s="1916"/>
      <c r="X41" s="1916"/>
      <c r="Y41" s="1679"/>
      <c r="Z41" s="314"/>
    </row>
    <row r="42" spans="1:26" ht="36.75" customHeight="1">
      <c r="A42" s="1322">
        <v>2</v>
      </c>
      <c r="B42" s="1363" t="s">
        <v>487</v>
      </c>
      <c r="C42" s="1272"/>
      <c r="D42" s="1324"/>
      <c r="E42" s="1077"/>
      <c r="F42" s="1325"/>
      <c r="G42" s="1326"/>
      <c r="H42" s="1327">
        <v>0.4</v>
      </c>
      <c r="I42" s="1328"/>
      <c r="J42" s="1329">
        <f>SUM(H42:I42)</f>
        <v>0.4</v>
      </c>
      <c r="K42" s="1325"/>
      <c r="L42" s="1331"/>
      <c r="M42" s="1327"/>
      <c r="N42" s="1328"/>
      <c r="O42" s="1332"/>
      <c r="P42" s="1325"/>
      <c r="Q42" s="1333"/>
      <c r="R42" s="2063"/>
      <c r="S42" s="2064"/>
      <c r="T42" s="2064"/>
      <c r="U42" s="2064"/>
      <c r="V42" s="2064"/>
      <c r="W42" s="2064"/>
      <c r="X42" s="2065"/>
      <c r="Y42" s="1679"/>
      <c r="Z42" s="314"/>
    </row>
    <row r="43" spans="1:26" ht="25.5" customHeight="1">
      <c r="A43" s="1322">
        <v>2</v>
      </c>
      <c r="B43" s="1323" t="s">
        <v>485</v>
      </c>
      <c r="C43" s="1272"/>
      <c r="D43" s="1324"/>
      <c r="E43" s="1077"/>
      <c r="F43" s="1325"/>
      <c r="G43" s="1326"/>
      <c r="H43" s="1327">
        <v>7</v>
      </c>
      <c r="I43" s="1328"/>
      <c r="J43" s="1329">
        <f>SUM(H43:I43)</f>
        <v>7</v>
      </c>
      <c r="K43" s="1330"/>
      <c r="L43" s="1331"/>
      <c r="M43" s="1327"/>
      <c r="N43" s="1328"/>
      <c r="O43" s="1332"/>
      <c r="P43" s="1325"/>
      <c r="Q43" s="1333"/>
      <c r="R43" s="2063"/>
      <c r="S43" s="2064"/>
      <c r="T43" s="2064"/>
      <c r="U43" s="2064"/>
      <c r="V43" s="2064"/>
      <c r="W43" s="2064"/>
      <c r="X43" s="2065"/>
      <c r="Y43" s="1679"/>
      <c r="Z43" s="314"/>
    </row>
    <row r="44" spans="1:26" ht="32.25" customHeight="1">
      <c r="A44" s="1322">
        <v>1</v>
      </c>
      <c r="B44" s="1323" t="s">
        <v>488</v>
      </c>
      <c r="C44" s="1272">
        <v>5</v>
      </c>
      <c r="D44" s="1324"/>
      <c r="E44" s="1077">
        <f>SUM(C44:D44)</f>
        <v>5</v>
      </c>
      <c r="F44" s="1325"/>
      <c r="G44" s="1326"/>
      <c r="H44" s="1327"/>
      <c r="I44" s="1328"/>
      <c r="J44" s="1334"/>
      <c r="K44" s="1330"/>
      <c r="L44" s="1331"/>
      <c r="M44" s="1327"/>
      <c r="N44" s="1328"/>
      <c r="O44" s="1332"/>
      <c r="P44" s="1325"/>
      <c r="Q44" s="1333"/>
      <c r="R44" s="2060" t="s">
        <v>489</v>
      </c>
      <c r="S44" s="2061"/>
      <c r="T44" s="2061"/>
      <c r="U44" s="2061"/>
      <c r="V44" s="2061"/>
      <c r="W44" s="2061"/>
      <c r="X44" s="2062"/>
      <c r="Y44" s="1679"/>
      <c r="Z44" s="1335"/>
    </row>
    <row r="45" spans="1:26" ht="26.25" customHeight="1">
      <c r="A45" s="1322">
        <v>2</v>
      </c>
      <c r="B45" s="1323" t="s">
        <v>490</v>
      </c>
      <c r="C45" s="1272"/>
      <c r="D45" s="1324"/>
      <c r="E45" s="1077"/>
      <c r="F45" s="1325"/>
      <c r="G45" s="1326"/>
      <c r="H45" s="1327"/>
      <c r="I45" s="1328">
        <v>0.4</v>
      </c>
      <c r="J45" s="1334">
        <f aca="true" t="shared" si="0" ref="J45:J50">SUM(H45:I45)</f>
        <v>0.4</v>
      </c>
      <c r="K45" s="1330"/>
      <c r="L45" s="1331"/>
      <c r="M45" s="1327"/>
      <c r="N45" s="1328"/>
      <c r="O45" s="1332"/>
      <c r="P45" s="1325"/>
      <c r="Q45" s="1333"/>
      <c r="R45" s="2060"/>
      <c r="S45" s="2069"/>
      <c r="T45" s="2069"/>
      <c r="U45" s="2069"/>
      <c r="V45" s="2069"/>
      <c r="W45" s="2069"/>
      <c r="X45" s="2070"/>
      <c r="Y45" s="1679"/>
      <c r="Z45" s="1335"/>
    </row>
    <row r="46" spans="1:33" ht="12.75" customHeight="1">
      <c r="A46" s="1194">
        <v>2</v>
      </c>
      <c r="B46" s="1241" t="s">
        <v>98</v>
      </c>
      <c r="C46" s="1127"/>
      <c r="D46" s="1128"/>
      <c r="E46" s="842"/>
      <c r="F46" s="1242"/>
      <c r="G46" s="1206"/>
      <c r="H46" s="1130">
        <v>1</v>
      </c>
      <c r="I46" s="1129"/>
      <c r="J46" s="850">
        <f t="shared" si="0"/>
        <v>1</v>
      </c>
      <c r="K46" s="1242" t="s">
        <v>132</v>
      </c>
      <c r="L46" s="1244">
        <v>0.8</v>
      </c>
      <c r="M46" s="1130"/>
      <c r="N46" s="1129"/>
      <c r="O46" s="850"/>
      <c r="P46" s="1242"/>
      <c r="Q46" s="1243"/>
      <c r="R46" s="1915"/>
      <c r="S46" s="1916"/>
      <c r="T46" s="1916"/>
      <c r="U46" s="1916"/>
      <c r="V46" s="1916"/>
      <c r="W46" s="1916"/>
      <c r="X46" s="1916"/>
      <c r="Y46" s="1679"/>
      <c r="Z46" s="529"/>
      <c r="AA46" s="524"/>
      <c r="AB46" s="524"/>
      <c r="AC46" s="524"/>
      <c r="AD46" s="524"/>
      <c r="AE46" s="524"/>
      <c r="AF46" s="524"/>
      <c r="AG46" s="27"/>
    </row>
    <row r="47" spans="1:26" ht="12.75">
      <c r="A47" s="1192">
        <v>2</v>
      </c>
      <c r="B47" s="1241" t="s">
        <v>99</v>
      </c>
      <c r="C47" s="1127"/>
      <c r="D47" s="1128"/>
      <c r="E47" s="842"/>
      <c r="F47" s="1242"/>
      <c r="G47" s="1206"/>
      <c r="H47" s="1130"/>
      <c r="I47" s="1129">
        <v>0.5</v>
      </c>
      <c r="J47" s="850">
        <f t="shared" si="0"/>
        <v>0.5</v>
      </c>
      <c r="K47" s="1242"/>
      <c r="L47" s="1131"/>
      <c r="M47" s="1130"/>
      <c r="N47" s="1129"/>
      <c r="O47" s="1128"/>
      <c r="P47" s="1242"/>
      <c r="Q47" s="1243"/>
      <c r="R47" s="1915"/>
      <c r="S47" s="1916"/>
      <c r="T47" s="1916"/>
      <c r="U47" s="1916"/>
      <c r="V47" s="1916"/>
      <c r="W47" s="1916"/>
      <c r="X47" s="1916"/>
      <c r="Y47" s="1679"/>
      <c r="Z47" s="314"/>
    </row>
    <row r="48" spans="1:26" ht="12.75">
      <c r="A48" s="1194">
        <v>2</v>
      </c>
      <c r="B48" s="1241" t="s">
        <v>100</v>
      </c>
      <c r="C48" s="1127"/>
      <c r="D48" s="1128"/>
      <c r="E48" s="842"/>
      <c r="F48" s="1242"/>
      <c r="G48" s="1206"/>
      <c r="H48" s="1130"/>
      <c r="I48" s="1129">
        <v>0.5</v>
      </c>
      <c r="J48" s="817">
        <f t="shared" si="0"/>
        <v>0.5</v>
      </c>
      <c r="K48" s="1242" t="s">
        <v>132</v>
      </c>
      <c r="L48" s="1131">
        <f>80/100*I48</f>
        <v>0.4</v>
      </c>
      <c r="M48" s="1130"/>
      <c r="N48" s="1129"/>
      <c r="O48" s="850"/>
      <c r="P48" s="1242"/>
      <c r="Q48" s="1243"/>
      <c r="R48" s="1915"/>
      <c r="S48" s="1916"/>
      <c r="T48" s="1916"/>
      <c r="U48" s="1916"/>
      <c r="V48" s="1916"/>
      <c r="W48" s="1916"/>
      <c r="X48" s="1916"/>
      <c r="Y48" s="1679"/>
      <c r="Z48" s="314"/>
    </row>
    <row r="49" spans="1:26" ht="12.75">
      <c r="A49" s="1194">
        <v>2</v>
      </c>
      <c r="B49" s="1241" t="s">
        <v>101</v>
      </c>
      <c r="C49" s="1127"/>
      <c r="D49" s="1128"/>
      <c r="E49" s="842"/>
      <c r="F49" s="1242"/>
      <c r="G49" s="1206"/>
      <c r="H49" s="1130">
        <v>0.8</v>
      </c>
      <c r="I49" s="1129"/>
      <c r="J49" s="850">
        <f t="shared" si="0"/>
        <v>0.8</v>
      </c>
      <c r="K49" s="1242" t="s">
        <v>132</v>
      </c>
      <c r="L49" s="1131">
        <f>80/100*H49</f>
        <v>0.6400000000000001</v>
      </c>
      <c r="M49" s="1130"/>
      <c r="N49" s="1129"/>
      <c r="O49" s="850"/>
      <c r="P49" s="1242"/>
      <c r="Q49" s="1243"/>
      <c r="R49" s="1915"/>
      <c r="S49" s="1916"/>
      <c r="T49" s="1916"/>
      <c r="U49" s="1916"/>
      <c r="V49" s="1916"/>
      <c r="W49" s="1916"/>
      <c r="X49" s="1916"/>
      <c r="Y49" s="1679"/>
      <c r="Z49" s="314"/>
    </row>
    <row r="50" spans="1:26" ht="12.75">
      <c r="A50" s="1194">
        <v>2</v>
      </c>
      <c r="B50" s="1241" t="s">
        <v>387</v>
      </c>
      <c r="C50" s="1127"/>
      <c r="D50" s="1128"/>
      <c r="E50" s="842"/>
      <c r="F50" s="1242"/>
      <c r="G50" s="1206"/>
      <c r="H50" s="1130"/>
      <c r="I50" s="1129">
        <v>0.6</v>
      </c>
      <c r="J50" s="850">
        <f t="shared" si="0"/>
        <v>0.6</v>
      </c>
      <c r="K50" s="1184"/>
      <c r="L50" s="820"/>
      <c r="M50" s="824"/>
      <c r="N50" s="822"/>
      <c r="O50" s="823"/>
      <c r="P50" s="1184"/>
      <c r="Q50" s="1185"/>
      <c r="R50" s="2066"/>
      <c r="S50" s="2067"/>
      <c r="T50" s="2067"/>
      <c r="U50" s="2067"/>
      <c r="V50" s="2067"/>
      <c r="W50" s="2067"/>
      <c r="X50" s="2068"/>
      <c r="Y50" s="1679"/>
      <c r="Z50" s="314"/>
    </row>
    <row r="51" spans="1:26" ht="18.75" customHeight="1">
      <c r="A51" s="1337" t="s">
        <v>417</v>
      </c>
      <c r="B51" s="1338" t="s">
        <v>214</v>
      </c>
      <c r="C51" s="1201">
        <v>0.4</v>
      </c>
      <c r="D51" s="1202"/>
      <c r="E51" s="1046">
        <f>SUM(C51:D51)</f>
        <v>0.4</v>
      </c>
      <c r="F51" s="1303"/>
      <c r="G51" s="1339"/>
      <c r="H51" s="1340"/>
      <c r="I51" s="1296"/>
      <c r="J51" s="874"/>
      <c r="K51" s="1303"/>
      <c r="L51" s="1300"/>
      <c r="M51" s="1340"/>
      <c r="N51" s="1296"/>
      <c r="O51" s="864"/>
      <c r="P51" s="1303"/>
      <c r="Q51" s="1304"/>
      <c r="R51" s="2077" t="s">
        <v>491</v>
      </c>
      <c r="S51" s="2078"/>
      <c r="T51" s="2078"/>
      <c r="U51" s="2078"/>
      <c r="V51" s="2078"/>
      <c r="W51" s="2078"/>
      <c r="X51" s="2079"/>
      <c r="Y51" s="1679"/>
      <c r="Z51" s="314"/>
    </row>
    <row r="52" spans="1:26" ht="12.75">
      <c r="A52" s="1195">
        <v>3</v>
      </c>
      <c r="B52" s="1241" t="s">
        <v>102</v>
      </c>
      <c r="C52" s="1127"/>
      <c r="D52" s="1128"/>
      <c r="E52" s="842"/>
      <c r="F52" s="1242"/>
      <c r="G52" s="1206"/>
      <c r="H52" s="1130"/>
      <c r="I52" s="1129"/>
      <c r="J52" s="850"/>
      <c r="K52" s="1242"/>
      <c r="L52" s="1131"/>
      <c r="M52" s="1130"/>
      <c r="N52" s="1129">
        <v>1.5</v>
      </c>
      <c r="O52" s="823">
        <f>SUM(M52:N52)</f>
        <v>1.5</v>
      </c>
      <c r="P52" s="1242" t="s">
        <v>132</v>
      </c>
      <c r="Q52" s="1243">
        <f>80/100*N52</f>
        <v>1.2000000000000002</v>
      </c>
      <c r="R52" s="1915"/>
      <c r="S52" s="1916"/>
      <c r="T52" s="1916"/>
      <c r="U52" s="1916"/>
      <c r="V52" s="1916"/>
      <c r="W52" s="1916"/>
      <c r="X52" s="1916"/>
      <c r="Y52" s="1679"/>
      <c r="Z52" s="314"/>
    </row>
    <row r="53" spans="1:33" ht="12.75">
      <c r="A53" s="1196">
        <v>3</v>
      </c>
      <c r="B53" s="1197" t="s">
        <v>103</v>
      </c>
      <c r="C53" s="1134"/>
      <c r="D53" s="970"/>
      <c r="E53" s="817"/>
      <c r="F53" s="1246"/>
      <c r="G53" s="1247"/>
      <c r="H53" s="1134"/>
      <c r="I53" s="971"/>
      <c r="J53" s="817"/>
      <c r="K53" s="1246"/>
      <c r="L53" s="973"/>
      <c r="M53" s="1134">
        <v>1.5</v>
      </c>
      <c r="N53" s="971"/>
      <c r="O53" s="972">
        <f>SUM(M53:N53)</f>
        <v>1.5</v>
      </c>
      <c r="P53" s="1135" t="s">
        <v>15</v>
      </c>
      <c r="Q53" s="974">
        <v>0.9</v>
      </c>
      <c r="R53" s="2072"/>
      <c r="S53" s="2073"/>
      <c r="T53" s="2073"/>
      <c r="U53" s="2073"/>
      <c r="V53" s="2073"/>
      <c r="W53" s="2073"/>
      <c r="X53" s="2073"/>
      <c r="Y53" s="2073"/>
      <c r="Z53" s="525"/>
      <c r="AA53" s="4"/>
      <c r="AB53" s="1317"/>
      <c r="AC53" s="1317"/>
      <c r="AD53" s="1317"/>
      <c r="AE53" s="1317"/>
      <c r="AF53" s="1317"/>
      <c r="AG53" s="1317"/>
    </row>
    <row r="54" spans="1:39" s="42" customFormat="1" ht="13.5" thickBot="1">
      <c r="A54" s="1907" t="s">
        <v>178</v>
      </c>
      <c r="B54" s="2055"/>
      <c r="C54" s="112">
        <f>SUM(C35:C53)</f>
        <v>6.300000000000001</v>
      </c>
      <c r="D54" s="117">
        <f>SUM(D35:D53)</f>
        <v>9.6</v>
      </c>
      <c r="E54" s="886">
        <f>SUM(E35:E53)</f>
        <v>15.9</v>
      </c>
      <c r="F54" s="119"/>
      <c r="G54" s="106">
        <f>SUM(G35:G53)</f>
        <v>4.300000000000001</v>
      </c>
      <c r="H54" s="112">
        <f>SUM(H35:H53)</f>
        <v>9.200000000000001</v>
      </c>
      <c r="I54" s="117">
        <f>SUM(I35:I53)</f>
        <v>3.1</v>
      </c>
      <c r="J54" s="886">
        <f>SUM(J35:J53)</f>
        <v>12.3</v>
      </c>
      <c r="K54" s="975"/>
      <c r="L54" s="113">
        <f>SUM(L35:L53)</f>
        <v>2.72</v>
      </c>
      <c r="M54" s="112">
        <f>SUM(M35:M53)</f>
        <v>2.2</v>
      </c>
      <c r="N54" s="117">
        <f>SUM(N35:N53)</f>
        <v>1.5</v>
      </c>
      <c r="O54" s="118">
        <f>SUM(O35:O53)</f>
        <v>3.7</v>
      </c>
      <c r="P54" s="119"/>
      <c r="Q54" s="979">
        <f>SUM(Q35:Q53)</f>
        <v>2.1</v>
      </c>
      <c r="R54" s="1837"/>
      <c r="S54" s="1838"/>
      <c r="T54" s="2059"/>
      <c r="U54" s="888">
        <f>C54+H54+M54</f>
        <v>17.700000000000003</v>
      </c>
      <c r="V54" s="1078">
        <f>D54+I54+N54</f>
        <v>14.2</v>
      </c>
      <c r="W54" s="966">
        <f>U54+V54</f>
        <v>31.900000000000002</v>
      </c>
      <c r="X54" s="1165">
        <f>G54+L54+Q54</f>
        <v>9.120000000000001</v>
      </c>
      <c r="Y54" s="116">
        <f>U54+Q54+L54+G54</f>
        <v>26.820000000000004</v>
      </c>
      <c r="Z54" s="527"/>
      <c r="AA54" s="20"/>
      <c r="AB54" s="20"/>
      <c r="AC54" s="20"/>
      <c r="AD54" s="20"/>
      <c r="AE54" s="20"/>
      <c r="AF54" s="20"/>
      <c r="AG54" s="787"/>
      <c r="AH54" s="787"/>
      <c r="AI54" s="787"/>
      <c r="AJ54" s="787"/>
      <c r="AK54" s="787"/>
      <c r="AL54" s="787"/>
      <c r="AM54" s="1316"/>
    </row>
    <row r="55" spans="1:38" ht="9.75" customHeight="1">
      <c r="A55" s="197"/>
      <c r="B55" s="2"/>
      <c r="C55" s="10"/>
      <c r="D55" s="10"/>
      <c r="E55" s="10"/>
      <c r="F55" s="38"/>
      <c r="G55" s="10"/>
      <c r="H55" s="10"/>
      <c r="I55" s="10"/>
      <c r="J55" s="10"/>
      <c r="K55" s="10"/>
      <c r="L55" s="10"/>
      <c r="M55" s="2"/>
      <c r="N55" s="2"/>
      <c r="O55" s="2"/>
      <c r="P55" s="10"/>
      <c r="Q55" s="10"/>
      <c r="R55" s="2"/>
      <c r="S55" s="2"/>
      <c r="T55" s="10"/>
      <c r="U55" s="10"/>
      <c r="V55" s="17"/>
      <c r="W55" s="17"/>
      <c r="X55" s="17"/>
      <c r="Y55" s="10"/>
      <c r="Z55" s="524"/>
      <c r="AA55" s="4"/>
      <c r="AB55" s="1318"/>
      <c r="AC55" s="1318"/>
      <c r="AD55" s="1318"/>
      <c r="AE55" s="1318"/>
      <c r="AF55" s="1318"/>
      <c r="AG55" s="4"/>
      <c r="AH55" s="4"/>
      <c r="AI55" s="4"/>
      <c r="AJ55" s="4"/>
      <c r="AK55" s="4"/>
      <c r="AL55" s="4"/>
    </row>
    <row r="56" spans="1:38" ht="6.75" customHeight="1" thickBot="1">
      <c r="A56" s="194"/>
      <c r="B56" s="2"/>
      <c r="C56" s="10"/>
      <c r="D56" s="10"/>
      <c r="E56" s="10"/>
      <c r="F56" s="38"/>
      <c r="G56" s="10"/>
      <c r="H56" s="10"/>
      <c r="I56" s="10"/>
      <c r="J56" s="10"/>
      <c r="K56" s="10"/>
      <c r="L56" s="10"/>
      <c r="M56" s="2"/>
      <c r="N56" s="2"/>
      <c r="O56" s="122"/>
      <c r="P56" s="154"/>
      <c r="Q56" s="10"/>
      <c r="R56" s="2"/>
      <c r="S56" s="2"/>
      <c r="T56" s="154"/>
      <c r="U56" s="10"/>
      <c r="V56" s="17"/>
      <c r="W56" s="17"/>
      <c r="X56" s="17"/>
      <c r="Y56" s="154"/>
      <c r="AB56" s="4"/>
      <c r="AC56" s="4"/>
      <c r="AD56" s="4"/>
      <c r="AE56" s="4"/>
      <c r="AF56" s="4"/>
      <c r="AG56" s="4"/>
      <c r="AH56" s="4"/>
      <c r="AI56" s="4"/>
      <c r="AJ56" s="4"/>
      <c r="AK56" s="4"/>
      <c r="AL56" s="4"/>
    </row>
    <row r="57" spans="1:27" ht="15.75" customHeight="1">
      <c r="A57" s="1753" t="s">
        <v>222</v>
      </c>
      <c r="B57" s="1754"/>
      <c r="C57" s="1754"/>
      <c r="D57" s="1754"/>
      <c r="E57" s="1754"/>
      <c r="F57" s="1754"/>
      <c r="G57" s="1754"/>
      <c r="H57" s="1754"/>
      <c r="I57" s="1754"/>
      <c r="J57" s="1754"/>
      <c r="K57" s="1754"/>
      <c r="L57" s="1754"/>
      <c r="M57" s="1754"/>
      <c r="N57" s="1754"/>
      <c r="O57" s="1754"/>
      <c r="P57" s="1754"/>
      <c r="Q57" s="2053"/>
      <c r="R57" s="2053"/>
      <c r="S57" s="2053"/>
      <c r="T57" s="2053"/>
      <c r="U57" s="2053"/>
      <c r="V57" s="2053"/>
      <c r="W57" s="2053"/>
      <c r="X57" s="2053"/>
      <c r="Y57" s="2054"/>
      <c r="Z57" s="1217"/>
      <c r="AA57" s="1697"/>
    </row>
    <row r="58" spans="1:26" ht="45.75" customHeight="1" thickBot="1">
      <c r="A58" s="1342" t="s">
        <v>417</v>
      </c>
      <c r="B58" s="1343" t="s">
        <v>105</v>
      </c>
      <c r="C58" s="1344">
        <v>0.6</v>
      </c>
      <c r="D58" s="1345"/>
      <c r="E58" s="1046">
        <f>SUM(C58:D58)</f>
        <v>0.6</v>
      </c>
      <c r="F58" s="1346"/>
      <c r="G58" s="1347"/>
      <c r="H58" s="1348"/>
      <c r="I58" s="1349"/>
      <c r="J58" s="1350"/>
      <c r="K58" s="1346"/>
      <c r="L58" s="1351"/>
      <c r="M58" s="1348"/>
      <c r="N58" s="1349"/>
      <c r="O58" s="1350"/>
      <c r="P58" s="1346"/>
      <c r="Q58" s="1696"/>
      <c r="R58" s="2074" t="s">
        <v>492</v>
      </c>
      <c r="S58" s="2075"/>
      <c r="T58" s="2075"/>
      <c r="U58" s="2075"/>
      <c r="V58" s="2075"/>
      <c r="W58" s="2075"/>
      <c r="X58" s="2076"/>
      <c r="Y58" s="1510"/>
      <c r="Z58" s="1693"/>
    </row>
    <row r="59" spans="1:26" ht="12" customHeight="1">
      <c r="A59" s="1198">
        <v>2</v>
      </c>
      <c r="B59" s="901" t="s">
        <v>106</v>
      </c>
      <c r="C59" s="1341"/>
      <c r="D59" s="822"/>
      <c r="E59" s="823"/>
      <c r="F59" s="1184"/>
      <c r="G59" s="1188"/>
      <c r="H59" s="824">
        <v>0.8</v>
      </c>
      <c r="I59" s="822"/>
      <c r="J59" s="823">
        <f>SUM(H59:I59)</f>
        <v>0.8</v>
      </c>
      <c r="K59" s="1184"/>
      <c r="L59" s="820"/>
      <c r="M59" s="824"/>
      <c r="N59" s="822"/>
      <c r="O59" s="823"/>
      <c r="P59" s="1184"/>
      <c r="Q59" s="820"/>
      <c r="R59" s="2080"/>
      <c r="S59" s="2024"/>
      <c r="T59" s="2024"/>
      <c r="U59" s="2024"/>
      <c r="V59" s="2024"/>
      <c r="W59" s="2024"/>
      <c r="X59" s="2024"/>
      <c r="Y59" s="2025"/>
      <c r="Z59" s="1694"/>
    </row>
    <row r="60" spans="1:26" ht="12.75" customHeight="1">
      <c r="A60" s="1367">
        <v>3</v>
      </c>
      <c r="B60" s="1368" t="s">
        <v>107</v>
      </c>
      <c r="C60" s="1369"/>
      <c r="D60" s="1370"/>
      <c r="E60" s="1223"/>
      <c r="F60" s="1245"/>
      <c r="G60" s="1352"/>
      <c r="H60" s="830"/>
      <c r="I60" s="833"/>
      <c r="J60" s="1223"/>
      <c r="K60" s="1245"/>
      <c r="L60" s="836"/>
      <c r="M60" s="830"/>
      <c r="N60" s="833">
        <v>1.5</v>
      </c>
      <c r="O60" s="1223">
        <f>SUM(M60:N60)</f>
        <v>1.5</v>
      </c>
      <c r="P60" s="1245" t="s">
        <v>273</v>
      </c>
      <c r="Q60" s="820">
        <v>0.8</v>
      </c>
      <c r="R60" s="2047"/>
      <c r="S60" s="2048"/>
      <c r="T60" s="2048"/>
      <c r="U60" s="2048"/>
      <c r="V60" s="2048"/>
      <c r="W60" s="2048"/>
      <c r="X60" s="2048"/>
      <c r="Y60" s="2025"/>
      <c r="Z60" s="1217"/>
    </row>
    <row r="61" spans="1:26" ht="36" customHeight="1">
      <c r="A61" s="1048">
        <v>3</v>
      </c>
      <c r="B61" s="1363" t="s">
        <v>493</v>
      </c>
      <c r="C61" s="1371"/>
      <c r="D61" s="1278"/>
      <c r="E61" s="1279"/>
      <c r="F61" s="1364"/>
      <c r="G61" s="1365"/>
      <c r="H61" s="1277"/>
      <c r="I61" s="1278"/>
      <c r="J61" s="1279"/>
      <c r="K61" s="1364"/>
      <c r="L61" s="1366"/>
      <c r="M61" s="1277"/>
      <c r="N61" s="1278">
        <v>0.7</v>
      </c>
      <c r="O61" s="1279">
        <f>SUM(M61:N61)</f>
        <v>0.7</v>
      </c>
      <c r="P61" s="1364"/>
      <c r="Q61" s="1366"/>
      <c r="R61" s="2026"/>
      <c r="S61" s="2027"/>
      <c r="T61" s="2027"/>
      <c r="U61" s="2027"/>
      <c r="V61" s="2027"/>
      <c r="W61" s="2027"/>
      <c r="X61" s="2028"/>
      <c r="Y61" s="1270"/>
      <c r="Z61" s="1217"/>
    </row>
    <row r="62" spans="1:26" ht="14.25" customHeight="1">
      <c r="A62" s="1353">
        <v>3</v>
      </c>
      <c r="B62" s="1354" t="s">
        <v>108</v>
      </c>
      <c r="C62" s="1355"/>
      <c r="D62" s="1356"/>
      <c r="E62" s="1357"/>
      <c r="F62" s="1358"/>
      <c r="G62" s="1359"/>
      <c r="H62" s="1360"/>
      <c r="I62" s="1356"/>
      <c r="J62" s="1361"/>
      <c r="K62" s="1358"/>
      <c r="L62" s="1362"/>
      <c r="M62" s="1360">
        <v>1.5</v>
      </c>
      <c r="N62" s="1356"/>
      <c r="O62" s="1361">
        <f>SUM(M62:N62)</f>
        <v>1.5</v>
      </c>
      <c r="P62" s="1358"/>
      <c r="Q62" s="1362"/>
      <c r="R62" s="2056"/>
      <c r="S62" s="2057"/>
      <c r="T62" s="2057"/>
      <c r="U62" s="2057"/>
      <c r="V62" s="2057"/>
      <c r="W62" s="2057"/>
      <c r="X62" s="2057"/>
      <c r="Y62" s="2058"/>
      <c r="Z62" s="1217"/>
    </row>
    <row r="63" spans="1:26" s="13" customFormat="1" ht="13.5" thickBot="1">
      <c r="A63" s="1839" t="s">
        <v>179</v>
      </c>
      <c r="B63" s="1852"/>
      <c r="C63" s="112">
        <f>SUM(C58:C62)</f>
        <v>0.6</v>
      </c>
      <c r="D63" s="117">
        <f>SUM(D58:D62)</f>
        <v>0</v>
      </c>
      <c r="E63" s="886">
        <f>SUM(E58:E62)</f>
        <v>0.6</v>
      </c>
      <c r="F63" s="119"/>
      <c r="G63" s="106">
        <f>SUM(G58:G62)</f>
        <v>0</v>
      </c>
      <c r="H63" s="112">
        <f>SUM(H58:H62)</f>
        <v>0.8</v>
      </c>
      <c r="I63" s="117">
        <f>SUM(I58:I62)</f>
        <v>0</v>
      </c>
      <c r="J63" s="118">
        <f>SUM(J58:J62)</f>
        <v>0.8</v>
      </c>
      <c r="K63" s="975"/>
      <c r="L63" s="113">
        <f>SUM(L58:L62)</f>
        <v>0</v>
      </c>
      <c r="M63" s="112">
        <f>SUM(M58:M62)</f>
        <v>1.5</v>
      </c>
      <c r="N63" s="117">
        <f>SUM(N58:N62)</f>
        <v>2.2</v>
      </c>
      <c r="O63" s="118">
        <f>SUM(O58:O62)</f>
        <v>3.7</v>
      </c>
      <c r="P63" s="119"/>
      <c r="Q63" s="113">
        <f>SUM(Q58:Q62)</f>
        <v>0.8</v>
      </c>
      <c r="R63" s="1837"/>
      <c r="S63" s="1838"/>
      <c r="T63" s="2059"/>
      <c r="U63" s="979">
        <f>C63+H63+M63</f>
        <v>2.9</v>
      </c>
      <c r="V63" s="1078">
        <f>D63+I63+N63</f>
        <v>2.2</v>
      </c>
      <c r="W63" s="966">
        <f>E63+J63+O63</f>
        <v>5.1</v>
      </c>
      <c r="X63" s="1165">
        <f>G63+L63+Q63</f>
        <v>0.8</v>
      </c>
      <c r="Y63" s="106">
        <f>U63+Q63+L63+G63</f>
        <v>3.7</v>
      </c>
      <c r="Z63" s="1695"/>
    </row>
    <row r="64" spans="1:25" ht="6.75" customHeight="1" thickBot="1">
      <c r="A64" s="197"/>
      <c r="B64" s="2"/>
      <c r="C64" s="10"/>
      <c r="D64" s="74"/>
      <c r="E64" s="74"/>
      <c r="F64" s="38"/>
      <c r="G64" s="10"/>
      <c r="H64" s="10"/>
      <c r="I64" s="10"/>
      <c r="J64" s="10"/>
      <c r="K64" s="10"/>
      <c r="L64" s="10"/>
      <c r="M64" s="10"/>
      <c r="N64" s="10"/>
      <c r="O64" s="10"/>
      <c r="P64" s="10"/>
      <c r="Q64" s="10"/>
      <c r="R64" s="10"/>
      <c r="S64" s="10"/>
      <c r="T64" s="10"/>
      <c r="U64" s="10"/>
      <c r="V64" s="17"/>
      <c r="W64" s="17"/>
      <c r="X64" s="17"/>
      <c r="Y64" s="10"/>
    </row>
    <row r="65" spans="1:26" ht="12.75" customHeight="1" thickBot="1">
      <c r="A65" s="1858" t="s">
        <v>348</v>
      </c>
      <c r="B65" s="1859"/>
      <c r="C65" s="6"/>
      <c r="D65" s="6"/>
      <c r="E65" s="6"/>
      <c r="F65" s="58"/>
      <c r="G65" s="6"/>
      <c r="H65" s="6"/>
      <c r="I65" s="6"/>
      <c r="J65" s="6"/>
      <c r="K65" s="6"/>
      <c r="L65" s="6"/>
      <c r="M65" s="4"/>
      <c r="N65" s="4"/>
      <c r="O65" s="4"/>
      <c r="P65" s="6"/>
      <c r="Q65" s="6"/>
      <c r="R65" s="4"/>
      <c r="S65" s="4"/>
      <c r="T65" s="6"/>
      <c r="U65" s="6"/>
      <c r="V65" s="16"/>
      <c r="W65" s="16"/>
      <c r="X65" s="16"/>
      <c r="Y65" s="6"/>
      <c r="Z65" s="4"/>
    </row>
    <row r="66" spans="1:36" s="13" customFormat="1" ht="13.5" customHeight="1" thickBot="1">
      <c r="A66" s="1873" t="s">
        <v>494</v>
      </c>
      <c r="B66" s="2084"/>
      <c r="C66" s="1522">
        <f>C7-C67</f>
        <v>21.5</v>
      </c>
      <c r="D66" s="1091">
        <f>D7-D67</f>
        <v>13</v>
      </c>
      <c r="E66" s="1091">
        <f>E7-E67</f>
        <v>34.5</v>
      </c>
      <c r="F66" s="1092"/>
      <c r="G66" s="1094">
        <f>G7-G67</f>
        <v>6.300000000000001</v>
      </c>
      <c r="H66" s="1522">
        <f>H7</f>
        <v>10.600000000000001</v>
      </c>
      <c r="I66" s="1091">
        <f>I7</f>
        <v>5.800000000000001</v>
      </c>
      <c r="J66" s="1091">
        <f>H66+I66</f>
        <v>16.400000000000002</v>
      </c>
      <c r="K66" s="1091"/>
      <c r="L66" s="1094">
        <f>L7</f>
        <v>3.12</v>
      </c>
      <c r="M66" s="1522">
        <f>M7</f>
        <v>16.3</v>
      </c>
      <c r="N66" s="1091">
        <f>N7</f>
        <v>5.4</v>
      </c>
      <c r="O66" s="1091">
        <f>SUM(M66:N66)</f>
        <v>21.700000000000003</v>
      </c>
      <c r="P66" s="1091"/>
      <c r="Q66" s="1094">
        <f>Q7</f>
        <v>4.5</v>
      </c>
      <c r="R66" s="1522"/>
      <c r="S66" s="1091"/>
      <c r="T66" s="1091"/>
      <c r="U66" s="1091">
        <f>C66+H66+M66</f>
        <v>48.400000000000006</v>
      </c>
      <c r="V66" s="1093">
        <f>D66+I66+N66</f>
        <v>24.200000000000003</v>
      </c>
      <c r="W66" s="1093">
        <f>V66+U66</f>
        <v>72.60000000000001</v>
      </c>
      <c r="X66" s="1700">
        <f>G66+L66+Q66</f>
        <v>13.920000000000002</v>
      </c>
      <c r="Y66" s="1698">
        <f>U66+Q66+L66+G66</f>
        <v>62.32000000000001</v>
      </c>
      <c r="Z66" s="20"/>
      <c r="AA66" s="20"/>
      <c r="AB66" s="20"/>
      <c r="AC66" s="20"/>
      <c r="AD66" s="20"/>
      <c r="AE66" s="20"/>
      <c r="AF66" s="20"/>
      <c r="AG66" s="20"/>
      <c r="AH66" s="20"/>
      <c r="AI66" s="20"/>
      <c r="AJ66" s="20"/>
    </row>
    <row r="67" spans="1:36" s="13" customFormat="1" ht="13.5" customHeight="1">
      <c r="A67" s="1817" t="s">
        <v>495</v>
      </c>
      <c r="B67" s="2085"/>
      <c r="C67" s="1523">
        <f>C58+C51+C38+C29+C16+C15</f>
        <v>2.5</v>
      </c>
      <c r="D67" s="1101">
        <f>D58+D51+D38+D29+D16+D15</f>
        <v>0.5</v>
      </c>
      <c r="E67" s="1101">
        <f>SUM(C67:D67)</f>
        <v>3</v>
      </c>
      <c r="F67" s="1102"/>
      <c r="G67" s="1526">
        <f>G58+G51+G38+G29+G16+G15</f>
        <v>0.3</v>
      </c>
      <c r="H67" s="1523"/>
      <c r="I67" s="1101"/>
      <c r="J67" s="1101"/>
      <c r="K67" s="1101"/>
      <c r="L67" s="1526"/>
      <c r="M67" s="1523"/>
      <c r="N67" s="1101"/>
      <c r="O67" s="1101"/>
      <c r="P67" s="1101"/>
      <c r="Q67" s="1526"/>
      <c r="R67" s="1523"/>
      <c r="S67" s="1101"/>
      <c r="T67" s="1101"/>
      <c r="U67" s="1101">
        <f>C67</f>
        <v>2.5</v>
      </c>
      <c r="V67" s="1103">
        <f>D67</f>
        <v>0.5</v>
      </c>
      <c r="W67" s="1103">
        <f>SUM(U67:V67)</f>
        <v>3</v>
      </c>
      <c r="X67" s="1701">
        <f>G67</f>
        <v>0.3</v>
      </c>
      <c r="Y67" s="1698">
        <f>U67+Q67+L67+G67</f>
        <v>2.8</v>
      </c>
      <c r="Z67" s="20"/>
      <c r="AA67" s="20"/>
      <c r="AB67" s="20"/>
      <c r="AC67" s="20"/>
      <c r="AD67" s="20"/>
      <c r="AE67" s="20"/>
      <c r="AF67" s="20"/>
      <c r="AG67" s="20"/>
      <c r="AH67" s="20"/>
      <c r="AI67" s="20"/>
      <c r="AJ67" s="20"/>
    </row>
    <row r="68" spans="1:36" s="13" customFormat="1" ht="16.5" customHeight="1" thickBot="1">
      <c r="A68" s="1856" t="s">
        <v>263</v>
      </c>
      <c r="B68" s="2083"/>
      <c r="C68" s="1525">
        <f>SUM(C66:C67)</f>
        <v>24</v>
      </c>
      <c r="D68" s="886">
        <f>SUM(D66:D67)</f>
        <v>13.5</v>
      </c>
      <c r="E68" s="886">
        <f>SUM(E66:E67)</f>
        <v>37.5</v>
      </c>
      <c r="F68" s="1099"/>
      <c r="G68" s="1100">
        <f>SUM(G66:G67)</f>
        <v>6.6000000000000005</v>
      </c>
      <c r="H68" s="1525">
        <f>SUM(H66:H67)</f>
        <v>10.600000000000001</v>
      </c>
      <c r="I68" s="886">
        <f>SUM(I66:I67)</f>
        <v>5.800000000000001</v>
      </c>
      <c r="J68" s="886">
        <f>SUM(J66:J67)</f>
        <v>16.400000000000002</v>
      </c>
      <c r="K68" s="886"/>
      <c r="L68" s="1100">
        <f>SUM(L66:L67)</f>
        <v>3.12</v>
      </c>
      <c r="M68" s="1525">
        <f>SUM(M66:M67)</f>
        <v>16.3</v>
      </c>
      <c r="N68" s="886">
        <f>SUM(N66:N67)</f>
        <v>5.4</v>
      </c>
      <c r="O68" s="886">
        <f>SUM(O66:O67)</f>
        <v>21.700000000000003</v>
      </c>
      <c r="P68" s="886"/>
      <c r="Q68" s="1100">
        <f>SUM(Q66:Q67)</f>
        <v>4.5</v>
      </c>
      <c r="R68" s="1525"/>
      <c r="S68" s="886"/>
      <c r="T68" s="886"/>
      <c r="U68" s="886">
        <f>SUM(U66:U67)</f>
        <v>50.900000000000006</v>
      </c>
      <c r="V68" s="966">
        <f>SUM(V66:V67)</f>
        <v>24.700000000000003</v>
      </c>
      <c r="W68" s="966">
        <f>SUM(W66:W67)</f>
        <v>75.60000000000001</v>
      </c>
      <c r="X68" s="1702">
        <f>SUM(X66:X67)</f>
        <v>14.220000000000002</v>
      </c>
      <c r="Y68" s="1699">
        <f>SUM(Y66:Y67)</f>
        <v>65.12</v>
      </c>
      <c r="Z68" s="20"/>
      <c r="AA68" s="20"/>
      <c r="AB68" s="20"/>
      <c r="AC68" s="20"/>
      <c r="AD68" s="20"/>
      <c r="AE68" s="20"/>
      <c r="AF68" s="20"/>
      <c r="AG68" s="20"/>
      <c r="AH68" s="20"/>
      <c r="AI68" s="20"/>
      <c r="AJ68" s="20"/>
    </row>
    <row r="69" spans="1:25" ht="6.75" customHeight="1">
      <c r="A69" s="197"/>
      <c r="B69" s="2"/>
      <c r="C69" s="10"/>
      <c r="D69" s="10"/>
      <c r="E69" s="10"/>
      <c r="F69" s="38"/>
      <c r="G69" s="10"/>
      <c r="H69" s="10"/>
      <c r="I69" s="10"/>
      <c r="J69" s="10"/>
      <c r="K69" s="10"/>
      <c r="L69" s="10"/>
      <c r="M69" s="10"/>
      <c r="N69" s="10"/>
      <c r="O69" s="10"/>
      <c r="P69" s="10"/>
      <c r="Q69" s="10"/>
      <c r="R69" s="10"/>
      <c r="S69" s="10"/>
      <c r="T69" s="10"/>
      <c r="U69" s="10"/>
      <c r="V69" s="17"/>
      <c r="W69" s="17"/>
      <c r="X69" s="17"/>
      <c r="Y69" s="10"/>
    </row>
    <row r="70" spans="1:25" ht="4.5" customHeight="1" thickBot="1">
      <c r="A70" s="200"/>
      <c r="B70" s="65"/>
      <c r="C70" s="6"/>
      <c r="D70" s="6"/>
      <c r="E70" s="6"/>
      <c r="F70" s="58"/>
      <c r="G70" s="6"/>
      <c r="H70" s="66"/>
      <c r="I70" s="66"/>
      <c r="J70" s="66"/>
      <c r="K70" s="66"/>
      <c r="L70" s="66"/>
      <c r="M70" s="3"/>
      <c r="N70" s="3"/>
      <c r="O70" s="3"/>
      <c r="P70" s="213"/>
      <c r="Q70" s="66"/>
      <c r="R70" s="3"/>
      <c r="S70" s="3"/>
      <c r="T70" s="66"/>
      <c r="U70" s="66"/>
      <c r="V70" s="67"/>
      <c r="W70" s="67"/>
      <c r="X70" s="67"/>
      <c r="Y70" s="68"/>
    </row>
    <row r="71" spans="1:26" s="45" customFormat="1" ht="12.75" customHeight="1">
      <c r="A71" s="1773" t="s">
        <v>9</v>
      </c>
      <c r="B71" s="1774"/>
      <c r="C71" s="1774"/>
      <c r="D71" s="1774"/>
      <c r="E71" s="1774"/>
      <c r="F71" s="1774"/>
      <c r="G71" s="1774"/>
      <c r="H71" s="1775"/>
      <c r="I71" s="38"/>
      <c r="J71" s="2071" t="s">
        <v>9</v>
      </c>
      <c r="K71" s="1878"/>
      <c r="L71" s="1878"/>
      <c r="M71" s="1878"/>
      <c r="N71" s="1878"/>
      <c r="O71" s="1878"/>
      <c r="P71" s="1878"/>
      <c r="Q71" s="1878"/>
      <c r="R71" s="1878"/>
      <c r="S71" s="1878"/>
      <c r="T71" s="1878"/>
      <c r="U71" s="1878"/>
      <c r="V71" s="1878"/>
      <c r="W71" s="1878"/>
      <c r="X71" s="1878"/>
      <c r="Y71" s="1879"/>
      <c r="Z71" s="319"/>
    </row>
    <row r="72" spans="1:26" s="45" customFormat="1" ht="12.75" customHeight="1">
      <c r="A72" s="1796" t="s">
        <v>63</v>
      </c>
      <c r="B72" s="1797"/>
      <c r="C72" s="1797"/>
      <c r="D72" s="1797"/>
      <c r="E72" s="1797"/>
      <c r="F72" s="1797"/>
      <c r="G72" s="1797"/>
      <c r="H72" s="1798"/>
      <c r="I72" s="39"/>
      <c r="J72" s="1787" t="s">
        <v>65</v>
      </c>
      <c r="K72" s="1788"/>
      <c r="L72" s="1788"/>
      <c r="M72" s="1788"/>
      <c r="N72" s="1788"/>
      <c r="O72" s="1788"/>
      <c r="P72" s="1788"/>
      <c r="Q72" s="1788"/>
      <c r="R72" s="1788"/>
      <c r="S72" s="1788"/>
      <c r="T72" s="1788"/>
      <c r="U72" s="1788"/>
      <c r="V72" s="1788"/>
      <c r="W72" s="1788"/>
      <c r="X72" s="1788"/>
      <c r="Y72" s="1789"/>
      <c r="Z72" s="319"/>
    </row>
    <row r="73" spans="1:26" s="45" customFormat="1" ht="25.5" customHeight="1" thickBot="1">
      <c r="A73" s="2050" t="s">
        <v>136</v>
      </c>
      <c r="B73" s="2051"/>
      <c r="C73" s="2051"/>
      <c r="D73" s="2051"/>
      <c r="E73" s="2051"/>
      <c r="F73" s="2051"/>
      <c r="G73" s="2051"/>
      <c r="H73" s="2052"/>
      <c r="I73" s="39"/>
      <c r="J73" s="1793" t="s">
        <v>135</v>
      </c>
      <c r="K73" s="1794"/>
      <c r="L73" s="1794"/>
      <c r="M73" s="1794"/>
      <c r="N73" s="1794"/>
      <c r="O73" s="1794"/>
      <c r="P73" s="1794"/>
      <c r="Q73" s="1794"/>
      <c r="R73" s="1794"/>
      <c r="S73" s="1794"/>
      <c r="T73" s="1794"/>
      <c r="U73" s="1794"/>
      <c r="V73" s="1794"/>
      <c r="W73" s="1794"/>
      <c r="X73" s="1794"/>
      <c r="Y73" s="1795"/>
      <c r="Z73" s="319"/>
    </row>
  </sheetData>
  <sheetProtection/>
  <mergeCells count="78">
    <mergeCell ref="A63:B63"/>
    <mergeCell ref="R52:X52"/>
    <mergeCell ref="R54:T54"/>
    <mergeCell ref="A68:B68"/>
    <mergeCell ref="A65:B65"/>
    <mergeCell ref="A66:B66"/>
    <mergeCell ref="A67:B67"/>
    <mergeCell ref="H2:R2"/>
    <mergeCell ref="H3:I3"/>
    <mergeCell ref="J3:R3"/>
    <mergeCell ref="R14:X14"/>
    <mergeCell ref="R6:T6"/>
    <mergeCell ref="R11:Y11"/>
    <mergeCell ref="P6:Q6"/>
    <mergeCell ref="R9:X9"/>
    <mergeCell ref="J71:Y71"/>
    <mergeCell ref="R47:X47"/>
    <mergeCell ref="R48:X48"/>
    <mergeCell ref="R53:Y53"/>
    <mergeCell ref="R49:X49"/>
    <mergeCell ref="R58:X58"/>
    <mergeCell ref="R61:X61"/>
    <mergeCell ref="R50:X50"/>
    <mergeCell ref="R51:X51"/>
    <mergeCell ref="R59:Y59"/>
    <mergeCell ref="R40:X40"/>
    <mergeCell ref="R46:X46"/>
    <mergeCell ref="R41:X41"/>
    <mergeCell ref="R36:X36"/>
    <mergeCell ref="R42:X42"/>
    <mergeCell ref="R39:Y39"/>
    <mergeCell ref="R37:X37"/>
    <mergeCell ref="R43:X43"/>
    <mergeCell ref="R44:X44"/>
    <mergeCell ref="R45:X45"/>
    <mergeCell ref="A73:H73"/>
    <mergeCell ref="A71:H71"/>
    <mergeCell ref="A57:Y57"/>
    <mergeCell ref="A54:B54"/>
    <mergeCell ref="J73:Y73"/>
    <mergeCell ref="R60:Y60"/>
    <mergeCell ref="R62:Y62"/>
    <mergeCell ref="R63:T63"/>
    <mergeCell ref="A72:H72"/>
    <mergeCell ref="J72:Y72"/>
    <mergeCell ref="A5:A6"/>
    <mergeCell ref="R35:Y35"/>
    <mergeCell ref="R32:T32"/>
    <mergeCell ref="R18:X18"/>
    <mergeCell ref="R24:Y24"/>
    <mergeCell ref="R31:X31"/>
    <mergeCell ref="R26:Y26"/>
    <mergeCell ref="R20:Y20"/>
    <mergeCell ref="R21:X21"/>
    <mergeCell ref="B5:B6"/>
    <mergeCell ref="R17:Y17"/>
    <mergeCell ref="R12:X12"/>
    <mergeCell ref="R29:X29"/>
    <mergeCell ref="R10:Y10"/>
    <mergeCell ref="R13:Y13"/>
    <mergeCell ref="R22:X22"/>
    <mergeCell ref="R23:X23"/>
    <mergeCell ref="R19:Y19"/>
    <mergeCell ref="R27:Y27"/>
    <mergeCell ref="A32:B32"/>
    <mergeCell ref="R25:Y25"/>
    <mergeCell ref="R28:X28"/>
    <mergeCell ref="R30:X30"/>
    <mergeCell ref="A8:B8"/>
    <mergeCell ref="A7:B7"/>
    <mergeCell ref="R16:X16"/>
    <mergeCell ref="X1:Y1"/>
    <mergeCell ref="C5:G5"/>
    <mergeCell ref="H5:L5"/>
    <mergeCell ref="M5:Q5"/>
    <mergeCell ref="R15:X15"/>
    <mergeCell ref="F6:G6"/>
    <mergeCell ref="K6:L6"/>
  </mergeCells>
  <printOptions horizontalCentered="1" verticalCentered="1"/>
  <pageMargins left="0" right="0" top="0.3937007874015748" bottom="0.3937007874015748" header="0.11811023622047245" footer="0.11811023622047245"/>
  <pageSetup fitToHeight="10" horizontalDpi="600" verticalDpi="600" orientation="landscape" paperSize="9" scale="83" r:id="rId3"/>
  <headerFooter alignWithMargins="0">
    <oddHeader xml:space="preserve">&amp;R </oddHeader>
  </headerFooter>
  <rowBreaks count="1" manualBreakCount="1">
    <brk id="33" max="255" man="1"/>
  </rowBreaks>
  <legacyDrawing r:id="rId2"/>
</worksheet>
</file>

<file path=xl/worksheets/sheet6.xml><?xml version="1.0" encoding="utf-8"?>
<worksheet xmlns="http://schemas.openxmlformats.org/spreadsheetml/2006/main" xmlns:r="http://schemas.openxmlformats.org/officeDocument/2006/relationships">
  <dimension ref="A1:AN47"/>
  <sheetViews>
    <sheetView view="pageBreakPreview" zoomScaleSheetLayoutView="100" zoomScalePageLayoutView="0" workbookViewId="0" topLeftCell="A1">
      <selection activeCell="R23" sqref="R23:Z23"/>
    </sheetView>
  </sheetViews>
  <sheetFormatPr defaultColWidth="9.00390625" defaultRowHeight="12.75" outlineLevelCol="1"/>
  <cols>
    <col min="1" max="1" width="6.875" style="190" customWidth="1"/>
    <col min="2" max="2" width="45.875" style="0" customWidth="1"/>
    <col min="3" max="3" width="5.00390625" style="7" customWidth="1"/>
    <col min="4" max="4" width="5.375" style="7" customWidth="1"/>
    <col min="5" max="5" width="5.75390625" style="7" customWidth="1"/>
    <col min="6" max="6" width="5.875" style="39" customWidth="1"/>
    <col min="7" max="7" width="4.75390625" style="7" customWidth="1"/>
    <col min="8" max="8" width="4.875" style="7" bestFit="1" customWidth="1"/>
    <col min="9" max="9" width="4.125" style="7" customWidth="1"/>
    <col min="10" max="10" width="4.875" style="7" bestFit="1" customWidth="1"/>
    <col min="11" max="11" width="5.25390625" style="7" customWidth="1"/>
    <col min="12" max="12" width="5.625" style="7" customWidth="1"/>
    <col min="13" max="13" width="4.75390625" style="0" customWidth="1" outlineLevel="1"/>
    <col min="14" max="15" width="4.375" style="0" customWidth="1" outlineLevel="1"/>
    <col min="16" max="16" width="5.75390625" style="39" customWidth="1" outlineLevel="1"/>
    <col min="17" max="17" width="5.125" style="7" customWidth="1" outlineLevel="1"/>
    <col min="18" max="18" width="3.75390625" style="0" customWidth="1" outlineLevel="1"/>
    <col min="19" max="19" width="4.00390625" style="0" customWidth="1" outlineLevel="1"/>
    <col min="20" max="20" width="3.25390625" style="0" customWidth="1" outlineLevel="1"/>
    <col min="21" max="21" width="4.25390625" style="7" customWidth="1" outlineLevel="1"/>
    <col min="22" max="22" width="5.25390625" style="7" customWidth="1" outlineLevel="1"/>
    <col min="23" max="23" width="5.875" style="15" customWidth="1"/>
    <col min="24" max="24" width="4.375" style="15" customWidth="1"/>
    <col min="25" max="25" width="5.75390625" style="15" customWidth="1"/>
    <col min="26" max="26" width="5.875" style="7" customWidth="1"/>
    <col min="27" max="16384" width="9.125" style="3" customWidth="1"/>
  </cols>
  <sheetData>
    <row r="1" spans="1:26" ht="15.75">
      <c r="A1" s="191" t="s">
        <v>346</v>
      </c>
      <c r="B1" s="72"/>
      <c r="C1" s="72"/>
      <c r="D1" s="72"/>
      <c r="E1" s="72"/>
      <c r="F1" s="72"/>
      <c r="G1" s="72"/>
      <c r="H1" s="72"/>
      <c r="I1" s="72"/>
      <c r="J1" s="72"/>
      <c r="K1" s="72"/>
      <c r="L1" s="72"/>
      <c r="M1" s="72"/>
      <c r="N1" s="72"/>
      <c r="O1" s="72"/>
      <c r="P1" s="210"/>
      <c r="Q1" s="72"/>
      <c r="R1" s="72"/>
      <c r="S1" s="72"/>
      <c r="T1" s="72"/>
      <c r="U1" s="72"/>
      <c r="V1" s="72"/>
      <c r="W1" s="72"/>
      <c r="X1" s="73"/>
      <c r="Y1" s="1756" t="s">
        <v>38</v>
      </c>
      <c r="Z1" s="1757"/>
    </row>
    <row r="2" spans="1:28" s="18" customFormat="1" ht="12.75">
      <c r="A2" s="794" t="s">
        <v>415</v>
      </c>
      <c r="B2" s="795"/>
      <c r="C2" s="796"/>
      <c r="D2" s="796"/>
      <c r="E2" s="796"/>
      <c r="F2" s="796"/>
      <c r="G2" s="796"/>
      <c r="H2" s="1819" t="s">
        <v>416</v>
      </c>
      <c r="I2" s="1820"/>
      <c r="J2" s="1820"/>
      <c r="K2" s="1820"/>
      <c r="L2" s="1820"/>
      <c r="M2" s="1820"/>
      <c r="N2" s="1820"/>
      <c r="O2" s="1820"/>
      <c r="P2" s="1820"/>
      <c r="Q2" s="1820"/>
      <c r="R2" s="1820"/>
      <c r="S2" s="796"/>
      <c r="T2" s="796"/>
      <c r="U2" s="796"/>
      <c r="V2" s="796"/>
      <c r="W2" s="796"/>
      <c r="X2" s="796"/>
      <c r="Y2" s="797"/>
      <c r="Z2" s="793"/>
      <c r="AA2" s="792"/>
      <c r="AB2" s="798"/>
    </row>
    <row r="3" spans="1:28" s="18" customFormat="1" ht="12.75">
      <c r="A3" s="794"/>
      <c r="B3" s="799" t="s">
        <v>418</v>
      </c>
      <c r="C3" s="800"/>
      <c r="D3" s="800"/>
      <c r="E3" s="800"/>
      <c r="F3" s="796"/>
      <c r="G3" s="796"/>
      <c r="H3" s="1819"/>
      <c r="I3" s="1819"/>
      <c r="J3" s="1819"/>
      <c r="K3" s="1819"/>
      <c r="L3" s="1819"/>
      <c r="M3" s="1819"/>
      <c r="N3" s="1819"/>
      <c r="O3" s="1819"/>
      <c r="P3" s="1819"/>
      <c r="Q3" s="1819"/>
      <c r="R3" s="1819"/>
      <c r="S3" s="796"/>
      <c r="T3" s="796"/>
      <c r="U3" s="796"/>
      <c r="V3" s="796"/>
      <c r="W3" s="796"/>
      <c r="X3" s="796"/>
      <c r="Y3" s="797"/>
      <c r="Z3" s="793"/>
      <c r="AA3" s="792"/>
      <c r="AB3" s="798"/>
    </row>
    <row r="4" ht="9.75" customHeight="1" thickBot="1"/>
    <row r="5" spans="1:26" s="13" customFormat="1" ht="23.25" customHeight="1">
      <c r="A5" s="1743" t="s">
        <v>347</v>
      </c>
      <c r="B5" s="1739"/>
      <c r="C5" s="1744" t="s">
        <v>39</v>
      </c>
      <c r="D5" s="1745"/>
      <c r="E5" s="1745"/>
      <c r="F5" s="1745"/>
      <c r="G5" s="1742"/>
      <c r="H5" s="1985" t="s">
        <v>334</v>
      </c>
      <c r="I5" s="1986"/>
      <c r="J5" s="1986"/>
      <c r="K5" s="1986"/>
      <c r="L5" s="1987"/>
      <c r="M5" s="1763" t="s">
        <v>40</v>
      </c>
      <c r="N5" s="1764"/>
      <c r="O5" s="1764"/>
      <c r="P5" s="1764"/>
      <c r="Q5" s="1764"/>
      <c r="R5" s="1766" t="s">
        <v>41</v>
      </c>
      <c r="S5" s="1767"/>
      <c r="T5" s="1767"/>
      <c r="U5" s="1767"/>
      <c r="V5" s="1768"/>
      <c r="W5" s="1760" t="s">
        <v>27</v>
      </c>
      <c r="X5" s="1761"/>
      <c r="Y5" s="1761"/>
      <c r="Z5" s="1762"/>
    </row>
    <row r="6" spans="1:26" s="50" customFormat="1" ht="22.5" customHeight="1" thickBot="1">
      <c r="A6" s="1740"/>
      <c r="B6" s="1741"/>
      <c r="C6" s="46" t="s">
        <v>1</v>
      </c>
      <c r="D6" s="143" t="s">
        <v>213</v>
      </c>
      <c r="E6" s="144" t="s">
        <v>2</v>
      </c>
      <c r="F6" s="2006" t="s">
        <v>5</v>
      </c>
      <c r="G6" s="1734"/>
      <c r="H6" s="46" t="s">
        <v>1</v>
      </c>
      <c r="I6" s="143" t="s">
        <v>213</v>
      </c>
      <c r="J6" s="145" t="s">
        <v>2</v>
      </c>
      <c r="K6" s="1984" t="s">
        <v>5</v>
      </c>
      <c r="L6" s="1759"/>
      <c r="M6" s="47" t="s">
        <v>1</v>
      </c>
      <c r="N6" s="143" t="s">
        <v>213</v>
      </c>
      <c r="O6" s="149" t="s">
        <v>2</v>
      </c>
      <c r="P6" s="1984" t="s">
        <v>5</v>
      </c>
      <c r="Q6" s="1759"/>
      <c r="R6" s="48" t="s">
        <v>1</v>
      </c>
      <c r="S6" s="143" t="s">
        <v>213</v>
      </c>
      <c r="T6" s="149" t="s">
        <v>2</v>
      </c>
      <c r="U6" s="1984" t="s">
        <v>5</v>
      </c>
      <c r="V6" s="1759"/>
      <c r="W6" s="49" t="s">
        <v>1</v>
      </c>
      <c r="X6" s="150" t="s">
        <v>213</v>
      </c>
      <c r="Y6" s="152" t="s">
        <v>2</v>
      </c>
      <c r="Z6" s="61" t="s">
        <v>5</v>
      </c>
    </row>
    <row r="7" spans="1:40" s="13" customFormat="1" ht="24.75" customHeight="1" thickBot="1">
      <c r="A7" s="2002" t="s">
        <v>16</v>
      </c>
      <c r="B7" s="2003"/>
      <c r="C7" s="23">
        <f>C10++C16</f>
        <v>0</v>
      </c>
      <c r="D7" s="146">
        <f>D10+D16</f>
        <v>0.5</v>
      </c>
      <c r="E7" s="51">
        <f>C7+D7</f>
        <v>0.5</v>
      </c>
      <c r="F7" s="37"/>
      <c r="G7" s="24">
        <f>G10+G16</f>
        <v>0.3</v>
      </c>
      <c r="H7" s="23">
        <f>H10+H16</f>
        <v>0</v>
      </c>
      <c r="I7" s="146">
        <f>I10+I16</f>
        <v>0</v>
      </c>
      <c r="J7" s="147">
        <f>H7+I7</f>
        <v>0</v>
      </c>
      <c r="K7" s="22"/>
      <c r="L7" s="24">
        <f>L10+L16</f>
        <v>0</v>
      </c>
      <c r="M7" s="22">
        <f>M10+M16</f>
        <v>0.4</v>
      </c>
      <c r="N7" s="146">
        <f>N10+N16</f>
        <v>0.4</v>
      </c>
      <c r="O7" s="51">
        <f>SUM(M7:N7)</f>
        <v>0.8</v>
      </c>
      <c r="P7" s="211"/>
      <c r="Q7" s="25">
        <f>Q10+Q16</f>
        <v>0.3</v>
      </c>
      <c r="R7" s="21">
        <f>R10+R16</f>
        <v>1.5</v>
      </c>
      <c r="S7" s="146">
        <f>S10+S16</f>
        <v>0</v>
      </c>
      <c r="T7" s="51">
        <f>SUM(R7:S7)</f>
        <v>1.5</v>
      </c>
      <c r="U7" s="22"/>
      <c r="V7" s="25">
        <f>V10+V16</f>
        <v>0</v>
      </c>
      <c r="W7" s="26">
        <f>R7+M7+H7+C7</f>
        <v>1.9</v>
      </c>
      <c r="X7" s="151">
        <f>S7+N7+I7+D7</f>
        <v>0.9</v>
      </c>
      <c r="Y7" s="153">
        <f>X7+W7</f>
        <v>2.8</v>
      </c>
      <c r="Z7" s="25">
        <f>V7+Q7+L7+G7</f>
        <v>0.6</v>
      </c>
      <c r="AA7" s="20"/>
      <c r="AB7" s="20"/>
      <c r="AC7" s="20"/>
      <c r="AD7" s="20"/>
      <c r="AE7" s="20"/>
      <c r="AF7" s="20"/>
      <c r="AG7" s="20"/>
      <c r="AH7" s="20"/>
      <c r="AI7" s="20"/>
      <c r="AJ7" s="20"/>
      <c r="AK7" s="20"/>
      <c r="AL7" s="20"/>
      <c r="AM7" s="20"/>
      <c r="AN7" s="20"/>
    </row>
    <row r="8" spans="1:26" ht="12.75">
      <c r="A8" s="1747" t="s">
        <v>110</v>
      </c>
      <c r="B8" s="1748"/>
      <c r="C8" s="183"/>
      <c r="D8" s="183"/>
      <c r="E8" s="183"/>
      <c r="F8" s="184"/>
      <c r="G8" s="183"/>
      <c r="H8" s="183"/>
      <c r="I8" s="183"/>
      <c r="J8" s="183"/>
      <c r="K8" s="183"/>
      <c r="L8" s="183"/>
      <c r="M8" s="186"/>
      <c r="N8" s="186"/>
      <c r="O8" s="186"/>
      <c r="P8" s="184"/>
      <c r="Q8" s="183"/>
      <c r="R8" s="186"/>
      <c r="S8" s="186"/>
      <c r="T8" s="186"/>
      <c r="U8" s="183"/>
      <c r="V8" s="183"/>
      <c r="W8" s="187"/>
      <c r="X8" s="187"/>
      <c r="Y8" s="187"/>
      <c r="Z8" s="185"/>
    </row>
    <row r="9" spans="1:26" s="202" customFormat="1" ht="23.25" customHeight="1">
      <c r="A9" s="329">
        <v>1.1</v>
      </c>
      <c r="B9" s="330" t="s">
        <v>149</v>
      </c>
      <c r="C9" s="393"/>
      <c r="D9" s="394"/>
      <c r="E9" s="394"/>
      <c r="F9" s="395"/>
      <c r="G9" s="396"/>
      <c r="H9" s="393"/>
      <c r="I9" s="397"/>
      <c r="J9" s="394"/>
      <c r="K9" s="398"/>
      <c r="L9" s="399"/>
      <c r="M9" s="393"/>
      <c r="N9" s="400"/>
      <c r="O9" s="394"/>
      <c r="P9" s="401"/>
      <c r="Q9" s="399"/>
      <c r="R9" s="402">
        <v>1.5</v>
      </c>
      <c r="S9" s="397"/>
      <c r="T9" s="403">
        <f>SUM(R9:S9)</f>
        <v>1.5</v>
      </c>
      <c r="U9" s="398"/>
      <c r="V9" s="399"/>
      <c r="W9" s="402">
        <v>1.5</v>
      </c>
      <c r="X9" s="397"/>
      <c r="Y9" s="403">
        <v>1.5</v>
      </c>
      <c r="Z9" s="473"/>
    </row>
    <row r="10" spans="1:39" s="42" customFormat="1" ht="12.75">
      <c r="A10" s="1751" t="s">
        <v>69</v>
      </c>
      <c r="B10" s="1769"/>
      <c r="C10" s="353">
        <f>SUM(C9:C9)</f>
        <v>0</v>
      </c>
      <c r="D10" s="354">
        <f>SUM(D9:D9)</f>
        <v>0</v>
      </c>
      <c r="E10" s="355">
        <f>SUM(E9:E9)</f>
        <v>0</v>
      </c>
      <c r="F10" s="356"/>
      <c r="G10" s="357">
        <f>SUM(G9:G9)</f>
        <v>0</v>
      </c>
      <c r="H10" s="353">
        <f>SUM(H9:H9)</f>
        <v>0</v>
      </c>
      <c r="I10" s="354">
        <f>SUM(I9:I9)</f>
        <v>0</v>
      </c>
      <c r="J10" s="358">
        <f>SUM(J9:J9)</f>
        <v>0</v>
      </c>
      <c r="K10" s="359"/>
      <c r="L10" s="357">
        <f>SUM(L9:L9)</f>
        <v>0</v>
      </c>
      <c r="M10" s="360">
        <f>SUM(M9:M9)</f>
        <v>0</v>
      </c>
      <c r="N10" s="361">
        <f>SUM(N9:N9)</f>
        <v>0</v>
      </c>
      <c r="O10" s="362">
        <f>SUM(O9:O9)</f>
        <v>0</v>
      </c>
      <c r="P10" s="374"/>
      <c r="Q10" s="363">
        <f>SUM(Q9:Q9)</f>
        <v>0</v>
      </c>
      <c r="R10" s="364">
        <f>SUM(R9:R9)</f>
        <v>1.5</v>
      </c>
      <c r="S10" s="361">
        <f>SUM(S9:S9)</f>
        <v>0</v>
      </c>
      <c r="T10" s="365">
        <f>SUM(T9:T9)</f>
        <v>1.5</v>
      </c>
      <c r="U10" s="359"/>
      <c r="V10" s="357">
        <f>SUM(V9:V9)</f>
        <v>0</v>
      </c>
      <c r="W10" s="366">
        <f>SUM(C10,H10,M10,R10)</f>
        <v>1.5</v>
      </c>
      <c r="X10" s="367">
        <f>SUM(X9:X9)</f>
        <v>0</v>
      </c>
      <c r="Y10" s="373">
        <f>SUM(Y9:Y9)</f>
        <v>1.5</v>
      </c>
      <c r="Z10" s="363">
        <f>SUM(Z9:Z9)</f>
        <v>0</v>
      </c>
      <c r="AA10" s="20"/>
      <c r="AB10" s="20"/>
      <c r="AC10" s="20"/>
      <c r="AD10" s="20"/>
      <c r="AE10" s="20"/>
      <c r="AF10" s="20"/>
      <c r="AG10" s="20"/>
      <c r="AH10" s="20"/>
      <c r="AI10" s="20"/>
      <c r="AJ10" s="20"/>
      <c r="AK10" s="20"/>
      <c r="AL10" s="20"/>
      <c r="AM10" s="20"/>
    </row>
    <row r="11" spans="1:26" ht="6.75" customHeight="1">
      <c r="A11" s="375"/>
      <c r="B11" s="5"/>
      <c r="C11" s="6"/>
      <c r="D11" s="6"/>
      <c r="E11" s="6"/>
      <c r="F11" s="58"/>
      <c r="G11" s="6"/>
      <c r="H11" s="6"/>
      <c r="I11" s="6"/>
      <c r="J11" s="6"/>
      <c r="K11" s="6"/>
      <c r="L11" s="6"/>
      <c r="M11" s="4"/>
      <c r="N11" s="4"/>
      <c r="O11" s="4"/>
      <c r="P11" s="58"/>
      <c r="Q11" s="6"/>
      <c r="R11" s="4"/>
      <c r="S11" s="4"/>
      <c r="T11" s="4"/>
      <c r="U11" s="6"/>
      <c r="V11" s="6"/>
      <c r="W11" s="16"/>
      <c r="X11" s="16"/>
      <c r="Y11" s="16"/>
      <c r="Z11" s="288"/>
    </row>
    <row r="12" spans="1:26" ht="6" customHeight="1" thickBot="1">
      <c r="A12" s="194"/>
      <c r="B12" s="2"/>
      <c r="C12" s="10"/>
      <c r="D12" s="10"/>
      <c r="E12" s="10"/>
      <c r="F12" s="38"/>
      <c r="G12" s="10"/>
      <c r="H12" s="10"/>
      <c r="I12" s="10"/>
      <c r="J12" s="10"/>
      <c r="K12" s="10"/>
      <c r="L12" s="10"/>
      <c r="M12" s="2"/>
      <c r="N12" s="2"/>
      <c r="O12" s="2"/>
      <c r="P12" s="38"/>
      <c r="Q12" s="10"/>
      <c r="R12" s="2"/>
      <c r="S12" s="2"/>
      <c r="T12" s="2"/>
      <c r="U12" s="10"/>
      <c r="V12" s="10"/>
      <c r="W12" s="17"/>
      <c r="X12" s="17"/>
      <c r="Y12" s="17"/>
      <c r="Z12" s="154"/>
    </row>
    <row r="13" spans="1:26" ht="12.75">
      <c r="A13" s="258" t="s">
        <v>29</v>
      </c>
      <c r="B13" s="259"/>
      <c r="C13" s="183"/>
      <c r="D13" s="183"/>
      <c r="E13" s="183"/>
      <c r="F13" s="184"/>
      <c r="G13" s="183"/>
      <c r="H13" s="183"/>
      <c r="I13" s="183"/>
      <c r="J13" s="183"/>
      <c r="K13" s="183"/>
      <c r="L13" s="183"/>
      <c r="M13" s="183"/>
      <c r="N13" s="183"/>
      <c r="O13" s="183"/>
      <c r="P13" s="184"/>
      <c r="Q13" s="183"/>
      <c r="R13" s="183"/>
      <c r="S13" s="183"/>
      <c r="T13" s="183"/>
      <c r="U13" s="183"/>
      <c r="V13" s="183"/>
      <c r="W13" s="187"/>
      <c r="X13" s="187"/>
      <c r="Y13" s="187"/>
      <c r="Z13" s="185"/>
    </row>
    <row r="14" spans="1:26" ht="12.75">
      <c r="A14" s="380">
        <v>2.1</v>
      </c>
      <c r="B14" s="648" t="str">
        <f>HYPERLINK("[http://data.ckrumlov.cz/files/4569-katalog-vydajovych-priorit-a-zasobnik-ap.xls]4.Sociální2!a4","Špičák 114 - oprava fasády")</f>
        <v>Špičák 114 - oprava fasády</v>
      </c>
      <c r="C14" s="343"/>
      <c r="D14" s="159">
        <v>0.5</v>
      </c>
      <c r="E14" s="160">
        <f>SUM(C14:D14)</f>
        <v>0.5</v>
      </c>
      <c r="F14" s="344" t="s">
        <v>239</v>
      </c>
      <c r="G14" s="345">
        <v>0.3</v>
      </c>
      <c r="H14" s="346"/>
      <c r="I14" s="159"/>
      <c r="J14" s="160"/>
      <c r="K14" s="337"/>
      <c r="L14" s="345"/>
      <c r="M14" s="346"/>
      <c r="N14" s="159">
        <v>0.4</v>
      </c>
      <c r="O14" s="160">
        <f>SUM(M14:N14)</f>
        <v>0.4</v>
      </c>
      <c r="P14" s="336" t="s">
        <v>239</v>
      </c>
      <c r="Q14" s="345">
        <v>0.3</v>
      </c>
      <c r="R14" s="346"/>
      <c r="S14" s="159"/>
      <c r="T14" s="160"/>
      <c r="U14" s="337"/>
      <c r="V14" s="345"/>
      <c r="W14" s="348">
        <f>C14+H14+M14+R14</f>
        <v>0</v>
      </c>
      <c r="X14" s="339">
        <f>D14+I14+N14+S14</f>
        <v>0.9</v>
      </c>
      <c r="Y14" s="340">
        <f>SUM(W14:X14)</f>
        <v>0.9</v>
      </c>
      <c r="Z14" s="349">
        <f>G14+L14+Q14+V14</f>
        <v>0.6</v>
      </c>
    </row>
    <row r="15" spans="1:26" ht="12.75">
      <c r="A15" s="196">
        <v>2.2</v>
      </c>
      <c r="B15" s="472" t="s">
        <v>234</v>
      </c>
      <c r="C15" s="351"/>
      <c r="D15" s="134"/>
      <c r="E15" s="171"/>
      <c r="F15" s="172"/>
      <c r="G15" s="110"/>
      <c r="H15" s="108"/>
      <c r="I15" s="134"/>
      <c r="J15" s="171"/>
      <c r="K15" s="173"/>
      <c r="L15" s="110"/>
      <c r="M15" s="173">
        <v>0.4</v>
      </c>
      <c r="N15" s="134"/>
      <c r="O15" s="171">
        <f>SUM(M15:N15)</f>
        <v>0.4</v>
      </c>
      <c r="P15" s="172"/>
      <c r="Q15" s="110"/>
      <c r="R15" s="173"/>
      <c r="S15" s="134"/>
      <c r="T15" s="171"/>
      <c r="U15" s="133"/>
      <c r="V15" s="110"/>
      <c r="W15" s="178">
        <f>C15+H15+M15+R15</f>
        <v>0.4</v>
      </c>
      <c r="X15" s="179">
        <f>D15+I15+N15+S15</f>
        <v>0</v>
      </c>
      <c r="Y15" s="180">
        <f>SUM(W15:X15)</f>
        <v>0.4</v>
      </c>
      <c r="Z15" s="137">
        <f>G15+L15+Q15+V15</f>
        <v>0</v>
      </c>
    </row>
    <row r="16" spans="1:26" s="13" customFormat="1" ht="12.75">
      <c r="A16" s="2000" t="s">
        <v>70</v>
      </c>
      <c r="B16" s="2001"/>
      <c r="C16" s="389">
        <f>SUM(C14:C15)</f>
        <v>0</v>
      </c>
      <c r="D16" s="354">
        <f>SUM(D14:D15)</f>
        <v>0.5</v>
      </c>
      <c r="E16" s="355">
        <f>SUM(E14:E15)</f>
        <v>0.5</v>
      </c>
      <c r="F16" s="356"/>
      <c r="G16" s="357">
        <f>SUM(G14:G15)</f>
        <v>0.3</v>
      </c>
      <c r="H16" s="353">
        <f>SUM(H14:H15)</f>
        <v>0</v>
      </c>
      <c r="I16" s="354">
        <f>SUM(I14:I15)</f>
        <v>0</v>
      </c>
      <c r="J16" s="355">
        <f>SUM(J14:J15)</f>
        <v>0</v>
      </c>
      <c r="K16" s="359"/>
      <c r="L16" s="357">
        <f>SUM(L14:L15)</f>
        <v>0</v>
      </c>
      <c r="M16" s="359">
        <f>SUM(M14:M15)</f>
        <v>0.4</v>
      </c>
      <c r="N16" s="354">
        <f>SUM(N14:N15)</f>
        <v>0.4</v>
      </c>
      <c r="O16" s="355">
        <f>SUM(O14:O15)</f>
        <v>0.8</v>
      </c>
      <c r="P16" s="356"/>
      <c r="Q16" s="357">
        <f>SUM(Q14:Q15)</f>
        <v>0.3</v>
      </c>
      <c r="R16" s="390">
        <f>SUM(R14:R15)</f>
        <v>0</v>
      </c>
      <c r="S16" s="354">
        <f>SUM(S14:S15)</f>
        <v>0</v>
      </c>
      <c r="T16" s="355">
        <f>SUM(T14:T15)</f>
        <v>0</v>
      </c>
      <c r="U16" s="369"/>
      <c r="V16" s="357">
        <f>SUM(V14:V15)</f>
        <v>0</v>
      </c>
      <c r="W16" s="366">
        <f>SUM(W14:W15)</f>
        <v>0.4</v>
      </c>
      <c r="X16" s="367">
        <f>SUM(X14:X15)</f>
        <v>0.9</v>
      </c>
      <c r="Y16" s="368">
        <f>SUM(Y14:Y15)</f>
        <v>1.3</v>
      </c>
      <c r="Z16" s="363">
        <f>SUM(Z14:Z15)</f>
        <v>0.6</v>
      </c>
    </row>
    <row r="17" spans="1:26" ht="6.75" customHeight="1">
      <c r="A17" s="287"/>
      <c r="B17" s="313"/>
      <c r="C17" s="6"/>
      <c r="D17" s="6"/>
      <c r="E17" s="6"/>
      <c r="F17" s="58"/>
      <c r="G17" s="6"/>
      <c r="H17" s="6"/>
      <c r="I17" s="6"/>
      <c r="J17" s="6"/>
      <c r="K17" s="6"/>
      <c r="L17" s="6"/>
      <c r="M17" s="6"/>
      <c r="N17" s="6"/>
      <c r="O17" s="6"/>
      <c r="P17" s="58"/>
      <c r="Q17" s="6"/>
      <c r="R17" s="6"/>
      <c r="S17" s="6"/>
      <c r="T17" s="6"/>
      <c r="U17" s="6"/>
      <c r="V17" s="6"/>
      <c r="W17" s="16"/>
      <c r="X17" s="16"/>
      <c r="Y17" s="16"/>
      <c r="Z17" s="8"/>
    </row>
    <row r="18" spans="1:26" ht="9.75" customHeight="1" thickBot="1">
      <c r="A18" s="322"/>
      <c r="B18" s="313"/>
      <c r="C18" s="6"/>
      <c r="D18" s="6"/>
      <c r="E18" s="6"/>
      <c r="F18" s="58"/>
      <c r="G18" s="6"/>
      <c r="H18" s="6"/>
      <c r="I18" s="6"/>
      <c r="J18" s="6"/>
      <c r="K18" s="6"/>
      <c r="L18" s="6"/>
      <c r="M18" s="6"/>
      <c r="N18" s="6"/>
      <c r="O18" s="6"/>
      <c r="P18" s="58"/>
      <c r="Q18" s="6"/>
      <c r="R18" s="68"/>
      <c r="S18" s="68"/>
      <c r="T18" s="68"/>
      <c r="U18" s="68"/>
      <c r="V18" s="68"/>
      <c r="W18" s="71"/>
      <c r="X18" s="71"/>
      <c r="Y18" s="71"/>
      <c r="Z18" s="325"/>
    </row>
    <row r="19" spans="1:26" ht="13.5" customHeight="1">
      <c r="A19" s="1832" t="s">
        <v>353</v>
      </c>
      <c r="B19" s="1830" t="s">
        <v>462</v>
      </c>
      <c r="C19" s="1744" t="s">
        <v>42</v>
      </c>
      <c r="D19" s="1745"/>
      <c r="E19" s="1745"/>
      <c r="F19" s="1745"/>
      <c r="G19" s="1742"/>
      <c r="H19" s="1744" t="s">
        <v>43</v>
      </c>
      <c r="I19" s="1745"/>
      <c r="J19" s="1745"/>
      <c r="K19" s="1745"/>
      <c r="L19" s="1742"/>
      <c r="M19" s="1763" t="s">
        <v>44</v>
      </c>
      <c r="N19" s="1764"/>
      <c r="O19" s="1764"/>
      <c r="P19" s="1764"/>
      <c r="Q19" s="1765"/>
      <c r="R19" s="2096" t="s">
        <v>142</v>
      </c>
      <c r="S19" s="2097"/>
      <c r="T19" s="2097"/>
      <c r="U19" s="2097"/>
      <c r="V19" s="2097"/>
      <c r="W19" s="2097"/>
      <c r="X19" s="2097"/>
      <c r="Y19" s="2097"/>
      <c r="Z19" s="2098"/>
    </row>
    <row r="20" spans="1:26" ht="18.75" customHeight="1" thickBot="1">
      <c r="A20" s="1833"/>
      <c r="B20" s="1831"/>
      <c r="C20" s="46" t="s">
        <v>1</v>
      </c>
      <c r="D20" s="143" t="s">
        <v>213</v>
      </c>
      <c r="E20" s="144" t="s">
        <v>2</v>
      </c>
      <c r="F20" s="1736" t="s">
        <v>5</v>
      </c>
      <c r="G20" s="1734"/>
      <c r="H20" s="46" t="s">
        <v>1</v>
      </c>
      <c r="I20" s="143" t="s">
        <v>213</v>
      </c>
      <c r="J20" s="145" t="s">
        <v>2</v>
      </c>
      <c r="K20" s="1758" t="s">
        <v>5</v>
      </c>
      <c r="L20" s="1759"/>
      <c r="M20" s="47" t="s">
        <v>1</v>
      </c>
      <c r="N20" s="148" t="s">
        <v>213</v>
      </c>
      <c r="O20" s="149" t="s">
        <v>2</v>
      </c>
      <c r="P20" s="1758" t="s">
        <v>5</v>
      </c>
      <c r="Q20" s="1759"/>
      <c r="R20" s="1992" t="s">
        <v>143</v>
      </c>
      <c r="S20" s="1993"/>
      <c r="T20" s="1993"/>
      <c r="U20" s="1993"/>
      <c r="V20" s="1994"/>
      <c r="W20" s="301" t="s">
        <v>1</v>
      </c>
      <c r="X20" s="302" t="s">
        <v>213</v>
      </c>
      <c r="Y20" s="303" t="s">
        <v>2</v>
      </c>
      <c r="Z20" s="304" t="s">
        <v>5</v>
      </c>
    </row>
    <row r="21" spans="1:26" ht="22.5" customHeight="1" thickBot="1">
      <c r="A21" s="1940" t="s">
        <v>16</v>
      </c>
      <c r="B21" s="1941"/>
      <c r="C21" s="125">
        <f>C31+C36</f>
        <v>8</v>
      </c>
      <c r="D21" s="126">
        <f>D31+D36</f>
        <v>0.1</v>
      </c>
      <c r="E21" s="158">
        <f>C21+D21</f>
        <v>8.1</v>
      </c>
      <c r="F21" s="128"/>
      <c r="G21" s="129">
        <f>G31+G36</f>
        <v>0</v>
      </c>
      <c r="H21" s="125">
        <f>H31+H36</f>
        <v>6.6</v>
      </c>
      <c r="I21" s="126">
        <f>I31+I36</f>
        <v>3.8</v>
      </c>
      <c r="J21" s="127">
        <f>H21+I21</f>
        <v>10.399999999999999</v>
      </c>
      <c r="K21" s="130"/>
      <c r="L21" s="129">
        <f>L31+L36</f>
        <v>3.3</v>
      </c>
      <c r="M21" s="130">
        <f>M31+M36</f>
        <v>0.8</v>
      </c>
      <c r="N21" s="126">
        <f>N31+N36</f>
        <v>0</v>
      </c>
      <c r="O21" s="158">
        <f>SUM(M21:N21)</f>
        <v>0.8</v>
      </c>
      <c r="P21" s="130"/>
      <c r="Q21" s="131">
        <f>Q31+Q36</f>
        <v>0</v>
      </c>
      <c r="R21" s="320"/>
      <c r="S21" s="1995"/>
      <c r="T21" s="1995"/>
      <c r="U21" s="1995"/>
      <c r="V21" s="1996"/>
      <c r="W21" s="34">
        <f>W31+W36</f>
        <v>15.399999999999999</v>
      </c>
      <c r="X21" s="181">
        <f>X31+X36</f>
        <v>3.9</v>
      </c>
      <c r="Y21" s="188">
        <f>SUM(W21:X21)</f>
        <v>19.299999999999997</v>
      </c>
      <c r="Z21" s="35">
        <f>Z31+Z36</f>
        <v>3.3</v>
      </c>
    </row>
    <row r="22" spans="1:26" ht="12.75">
      <c r="A22" s="1747" t="s">
        <v>223</v>
      </c>
      <c r="B22" s="1748"/>
      <c r="C22" s="1748"/>
      <c r="D22" s="1748"/>
      <c r="E22" s="1748"/>
      <c r="F22" s="1748"/>
      <c r="G22" s="1748"/>
      <c r="H22" s="1748"/>
      <c r="I22" s="1748"/>
      <c r="J22" s="1748"/>
      <c r="K22" s="1748"/>
      <c r="L22" s="1748"/>
      <c r="M22" s="1748"/>
      <c r="N22" s="1748"/>
      <c r="O22" s="1748"/>
      <c r="P22" s="184"/>
      <c r="Q22" s="183"/>
      <c r="R22" s="186"/>
      <c r="S22" s="186"/>
      <c r="T22" s="186"/>
      <c r="U22" s="183"/>
      <c r="V22" s="183"/>
      <c r="W22" s="187"/>
      <c r="X22" s="187"/>
      <c r="Y22" s="187"/>
      <c r="Z22" s="185"/>
    </row>
    <row r="23" spans="1:26" ht="18.75" customHeight="1">
      <c r="A23" s="1166" t="s">
        <v>417</v>
      </c>
      <c r="B23" s="1167" t="s">
        <v>460</v>
      </c>
      <c r="C23" s="929"/>
      <c r="D23" s="930">
        <v>0.1</v>
      </c>
      <c r="E23" s="1168">
        <f>SUM(C23:D23)</f>
        <v>0.1</v>
      </c>
      <c r="F23" s="1169"/>
      <c r="G23" s="1170"/>
      <c r="H23" s="1062"/>
      <c r="I23" s="1059"/>
      <c r="J23" s="1060"/>
      <c r="K23" s="1169"/>
      <c r="L23" s="1063"/>
      <c r="M23" s="1062"/>
      <c r="N23" s="1059"/>
      <c r="O23" s="1060"/>
      <c r="P23" s="1061"/>
      <c r="Q23" s="1063"/>
      <c r="R23" s="2086" t="s">
        <v>461</v>
      </c>
      <c r="S23" s="2087"/>
      <c r="T23" s="2087"/>
      <c r="U23" s="2087"/>
      <c r="V23" s="2087"/>
      <c r="W23" s="2087"/>
      <c r="X23" s="2087"/>
      <c r="Y23" s="2087"/>
      <c r="Z23" s="2088"/>
    </row>
    <row r="24" spans="1:26" ht="18.75" customHeight="1">
      <c r="A24" s="1132">
        <v>2</v>
      </c>
      <c r="B24" s="1133" t="s">
        <v>111</v>
      </c>
      <c r="C24" s="88"/>
      <c r="D24" s="503"/>
      <c r="E24" s="832"/>
      <c r="F24" s="1140"/>
      <c r="G24" s="1141"/>
      <c r="H24" s="738">
        <v>5.1</v>
      </c>
      <c r="I24" s="739"/>
      <c r="J24" s="683">
        <f>SUM(H24:I24)</f>
        <v>5.1</v>
      </c>
      <c r="K24" s="1140" t="s">
        <v>51</v>
      </c>
      <c r="L24" s="740">
        <v>3.3</v>
      </c>
      <c r="M24" s="738"/>
      <c r="N24" s="739"/>
      <c r="O24" s="683"/>
      <c r="P24" s="1142"/>
      <c r="Q24" s="740"/>
      <c r="R24" s="1912"/>
      <c r="S24" s="1913"/>
      <c r="T24" s="1913"/>
      <c r="U24" s="1913"/>
      <c r="V24" s="1913"/>
      <c r="W24" s="1913"/>
      <c r="X24" s="1913"/>
      <c r="Y24" s="1913"/>
      <c r="Z24" s="1914"/>
    </row>
    <row r="25" spans="1:26" ht="12.75">
      <c r="A25" s="1132">
        <v>2</v>
      </c>
      <c r="B25" s="839" t="s">
        <v>112</v>
      </c>
      <c r="C25" s="88"/>
      <c r="D25" s="503"/>
      <c r="E25" s="842"/>
      <c r="F25" s="1143"/>
      <c r="G25" s="1144"/>
      <c r="H25" s="88"/>
      <c r="I25" s="89">
        <v>1.8</v>
      </c>
      <c r="J25" s="54">
        <f>SUM(H25:I25)</f>
        <v>1.8</v>
      </c>
      <c r="K25" s="93"/>
      <c r="L25" s="91"/>
      <c r="M25" s="88"/>
      <c r="N25" s="89"/>
      <c r="O25" s="54"/>
      <c r="P25" s="212"/>
      <c r="Q25" s="91"/>
      <c r="R25" s="1824"/>
      <c r="S25" s="1825"/>
      <c r="T25" s="1825"/>
      <c r="U25" s="1825"/>
      <c r="V25" s="1825"/>
      <c r="W25" s="1825"/>
      <c r="X25" s="1825"/>
      <c r="Y25" s="1825"/>
      <c r="Z25" s="1826"/>
    </row>
    <row r="26" spans="1:26" ht="12.75">
      <c r="A26" s="801">
        <v>2</v>
      </c>
      <c r="B26" s="839" t="s">
        <v>191</v>
      </c>
      <c r="C26" s="88"/>
      <c r="D26" s="503"/>
      <c r="E26" s="842"/>
      <c r="F26" s="1143"/>
      <c r="G26" s="1145"/>
      <c r="H26" s="88">
        <v>1.5</v>
      </c>
      <c r="I26" s="89"/>
      <c r="J26" s="54">
        <f>SUM(H26:I26)</f>
        <v>1.5</v>
      </c>
      <c r="K26" s="93"/>
      <c r="L26" s="91"/>
      <c r="M26" s="88"/>
      <c r="N26" s="89"/>
      <c r="O26" s="54"/>
      <c r="P26" s="212"/>
      <c r="Q26" s="91"/>
      <c r="R26" s="1824"/>
      <c r="S26" s="1825"/>
      <c r="T26" s="1825"/>
      <c r="U26" s="1825"/>
      <c r="V26" s="1825"/>
      <c r="W26" s="1825"/>
      <c r="X26" s="1825"/>
      <c r="Y26" s="1825"/>
      <c r="Z26" s="1826"/>
    </row>
    <row r="27" spans="1:26" ht="23.25" customHeight="1">
      <c r="A27" s="801">
        <v>3</v>
      </c>
      <c r="B27" s="839" t="s">
        <v>192</v>
      </c>
      <c r="C27" s="88"/>
      <c r="D27" s="503"/>
      <c r="E27" s="842"/>
      <c r="F27" s="1143"/>
      <c r="G27" s="1145"/>
      <c r="H27" s="88"/>
      <c r="I27" s="89"/>
      <c r="J27" s="54"/>
      <c r="K27" s="93"/>
      <c r="L27" s="91"/>
      <c r="M27" s="88">
        <v>0.8</v>
      </c>
      <c r="N27" s="89"/>
      <c r="O27" s="54">
        <f>SUM(M27:N27)</f>
        <v>0.8</v>
      </c>
      <c r="P27" s="212"/>
      <c r="Q27" s="91"/>
      <c r="R27" s="1824"/>
      <c r="S27" s="1825"/>
      <c r="T27" s="1825"/>
      <c r="U27" s="1825"/>
      <c r="V27" s="1825"/>
      <c r="W27" s="1825"/>
      <c r="X27" s="1825"/>
      <c r="Y27" s="1825"/>
      <c r="Z27" s="1826"/>
    </row>
    <row r="28" spans="1:26" ht="12.75">
      <c r="A28" s="801">
        <v>2</v>
      </c>
      <c r="B28" s="839" t="s">
        <v>113</v>
      </c>
      <c r="C28" s="88"/>
      <c r="D28" s="503"/>
      <c r="E28" s="842"/>
      <c r="F28" s="1143"/>
      <c r="G28" s="1145"/>
      <c r="H28" s="88"/>
      <c r="I28" s="89">
        <v>1</v>
      </c>
      <c r="J28" s="54">
        <f>SUM(H28:I28)</f>
        <v>1</v>
      </c>
      <c r="K28" s="83"/>
      <c r="L28" s="91"/>
      <c r="M28" s="88"/>
      <c r="N28" s="89"/>
      <c r="O28" s="54"/>
      <c r="P28" s="115"/>
      <c r="Q28" s="80"/>
      <c r="R28" s="1824"/>
      <c r="S28" s="1825"/>
      <c r="T28" s="1825"/>
      <c r="U28" s="1825"/>
      <c r="V28" s="1825"/>
      <c r="W28" s="1825"/>
      <c r="X28" s="1825"/>
      <c r="Y28" s="1825"/>
      <c r="Z28" s="1826"/>
    </row>
    <row r="29" spans="1:26" ht="12.75">
      <c r="A29" s="1132">
        <v>2</v>
      </c>
      <c r="B29" s="839" t="s">
        <v>114</v>
      </c>
      <c r="C29" s="88"/>
      <c r="D29" s="503"/>
      <c r="E29" s="842"/>
      <c r="F29" s="1143"/>
      <c r="G29" s="1146"/>
      <c r="H29" s="88"/>
      <c r="I29" s="78">
        <v>1</v>
      </c>
      <c r="J29" s="54">
        <f>SUM(H29:I29)</f>
        <v>1</v>
      </c>
      <c r="K29" s="540"/>
      <c r="L29" s="80"/>
      <c r="M29" s="77"/>
      <c r="N29" s="78"/>
      <c r="O29" s="54"/>
      <c r="P29" s="115"/>
      <c r="Q29" s="80"/>
      <c r="R29" s="1824"/>
      <c r="S29" s="1825"/>
      <c r="T29" s="1825"/>
      <c r="U29" s="1825"/>
      <c r="V29" s="1825"/>
      <c r="W29" s="1825"/>
      <c r="X29" s="1825"/>
      <c r="Y29" s="1825"/>
      <c r="Z29" s="1826"/>
    </row>
    <row r="30" spans="1:26" ht="21.75" customHeight="1">
      <c r="A30" s="1147"/>
      <c r="B30" s="1148" t="s">
        <v>17</v>
      </c>
      <c r="C30" s="108"/>
      <c r="D30" s="503"/>
      <c r="E30" s="817"/>
      <c r="F30" s="1149"/>
      <c r="G30" s="1145"/>
      <c r="H30" s="88"/>
      <c r="I30" s="89"/>
      <c r="J30" s="53"/>
      <c r="K30" s="93"/>
      <c r="L30" s="91"/>
      <c r="M30" s="88"/>
      <c r="N30" s="89"/>
      <c r="O30" s="53"/>
      <c r="P30" s="212"/>
      <c r="Q30" s="91"/>
      <c r="R30" s="2089" t="s">
        <v>459</v>
      </c>
      <c r="S30" s="2090"/>
      <c r="T30" s="2090"/>
      <c r="U30" s="2090"/>
      <c r="V30" s="2090"/>
      <c r="W30" s="2091"/>
      <c r="X30" s="2091"/>
      <c r="Y30" s="2091"/>
      <c r="Z30" s="2092"/>
    </row>
    <row r="31" spans="1:40" s="42" customFormat="1" ht="13.5" thickBot="1">
      <c r="A31" s="1907" t="s">
        <v>189</v>
      </c>
      <c r="B31" s="1908"/>
      <c r="C31" s="112">
        <f>SUM(C23:C30)</f>
        <v>0</v>
      </c>
      <c r="D31" s="882">
        <f>SUM(D23:D30)</f>
        <v>0.1</v>
      </c>
      <c r="E31" s="886">
        <f>SUM(E23:E30)</f>
        <v>0.1</v>
      </c>
      <c r="F31" s="884"/>
      <c r="G31" s="885">
        <f>SUM(G23:G30)</f>
        <v>0</v>
      </c>
      <c r="H31" s="881">
        <f>SUM(H23:H30)</f>
        <v>6.6</v>
      </c>
      <c r="I31" s="882">
        <f>SUM(I23:I30)</f>
        <v>3.8</v>
      </c>
      <c r="J31" s="886">
        <f>SUM(J23:J30)</f>
        <v>10.399999999999999</v>
      </c>
      <c r="K31" s="1150"/>
      <c r="L31" s="885">
        <f>SUM(L23:L30)</f>
        <v>3.3</v>
      </c>
      <c r="M31" s="881">
        <f>SUM(M23:M30)</f>
        <v>0.8</v>
      </c>
      <c r="N31" s="882">
        <f>SUM(N23:N30)</f>
        <v>0</v>
      </c>
      <c r="O31" s="883">
        <f>SUM(O23:O30)</f>
        <v>0.8</v>
      </c>
      <c r="P31" s="898"/>
      <c r="Q31" s="885">
        <f>SUM(Q23:Q30)</f>
        <v>0</v>
      </c>
      <c r="R31" s="1837"/>
      <c r="S31" s="1838"/>
      <c r="T31" s="1838"/>
      <c r="U31" s="1838"/>
      <c r="V31" s="2099"/>
      <c r="W31" s="1138">
        <f>SUM(C31,H31,M31,R31)</f>
        <v>7.3999999999999995</v>
      </c>
      <c r="X31" s="1139">
        <f>S31+N31+I31+D31</f>
        <v>3.9</v>
      </c>
      <c r="Y31" s="980">
        <f>T31+O31+J31</f>
        <v>11.2</v>
      </c>
      <c r="Z31" s="106">
        <f>V31+Q31+L31+G31</f>
        <v>3.3</v>
      </c>
      <c r="AA31" s="20"/>
      <c r="AB31" s="20"/>
      <c r="AC31" s="20"/>
      <c r="AD31" s="20"/>
      <c r="AE31" s="20"/>
      <c r="AF31" s="20"/>
      <c r="AG31" s="20"/>
      <c r="AH31" s="20"/>
      <c r="AI31" s="20"/>
      <c r="AJ31" s="20"/>
      <c r="AK31" s="20"/>
      <c r="AL31" s="20"/>
      <c r="AM31" s="20"/>
      <c r="AN31" s="20"/>
    </row>
    <row r="32" spans="1:27" ht="12" customHeight="1" thickBot="1">
      <c r="A32" s="323"/>
      <c r="B32" s="313"/>
      <c r="C32" s="6"/>
      <c r="D32" s="6"/>
      <c r="E32" s="6"/>
      <c r="F32" s="58"/>
      <c r="G32" s="6"/>
      <c r="H32" s="6"/>
      <c r="I32" s="6"/>
      <c r="J32" s="6"/>
      <c r="K32" s="6"/>
      <c r="L32" s="6"/>
      <c r="M32" s="6"/>
      <c r="N32" s="6"/>
      <c r="O32" s="6"/>
      <c r="P32" s="58"/>
      <c r="Q32" s="6"/>
      <c r="R32" s="6"/>
      <c r="S32" s="6"/>
      <c r="T32" s="6"/>
      <c r="U32" s="6"/>
      <c r="V32" s="6"/>
      <c r="W32" s="16"/>
      <c r="X32" s="16"/>
      <c r="Y32" s="16"/>
      <c r="Z32" s="324"/>
      <c r="AA32" s="4"/>
    </row>
    <row r="33" spans="1:26" ht="12.75">
      <c r="A33" s="258" t="s">
        <v>224</v>
      </c>
      <c r="B33" s="259"/>
      <c r="C33" s="183"/>
      <c r="D33" s="183"/>
      <c r="E33" s="183"/>
      <c r="F33" s="184"/>
      <c r="G33" s="183"/>
      <c r="H33" s="183"/>
      <c r="I33" s="183"/>
      <c r="J33" s="183"/>
      <c r="K33" s="183"/>
      <c r="L33" s="183"/>
      <c r="M33" s="183"/>
      <c r="N33" s="183"/>
      <c r="O33" s="183"/>
      <c r="P33" s="184"/>
      <c r="Q33" s="183"/>
      <c r="R33" s="183"/>
      <c r="S33" s="183"/>
      <c r="T33" s="183"/>
      <c r="U33" s="183"/>
      <c r="V33" s="183"/>
      <c r="W33" s="187"/>
      <c r="X33" s="187"/>
      <c r="Y33" s="187"/>
      <c r="Z33" s="185"/>
    </row>
    <row r="34" spans="1:26" s="19" customFormat="1" ht="25.5" customHeight="1">
      <c r="A34" s="1151">
        <v>1</v>
      </c>
      <c r="B34" s="1152" t="s">
        <v>380</v>
      </c>
      <c r="C34" s="1153"/>
      <c r="D34" s="1154"/>
      <c r="E34" s="1154"/>
      <c r="F34" s="555" t="s">
        <v>369</v>
      </c>
      <c r="G34" s="771"/>
      <c r="H34" s="1155"/>
      <c r="I34" s="773"/>
      <c r="J34" s="1156"/>
      <c r="K34" s="1155"/>
      <c r="L34" s="771"/>
      <c r="M34" s="1155"/>
      <c r="N34" s="773"/>
      <c r="O34" s="1156"/>
      <c r="P34" s="336"/>
      <c r="Q34" s="771"/>
      <c r="R34" s="2100" t="s">
        <v>368</v>
      </c>
      <c r="S34" s="2101"/>
      <c r="T34" s="2101"/>
      <c r="U34" s="2101"/>
      <c r="V34" s="2101"/>
      <c r="W34" s="2101"/>
      <c r="X34" s="2101"/>
      <c r="Y34" s="2101"/>
      <c r="Z34" s="2102"/>
    </row>
    <row r="35" spans="1:26" s="19" customFormat="1" ht="25.5" customHeight="1">
      <c r="A35" s="1157">
        <v>1</v>
      </c>
      <c r="B35" s="1158" t="s">
        <v>381</v>
      </c>
      <c r="C35" s="1159">
        <v>8</v>
      </c>
      <c r="D35" s="1160"/>
      <c r="E35" s="1160">
        <f>SUM(C35:D35)</f>
        <v>8</v>
      </c>
      <c r="F35" s="1161" t="s">
        <v>369</v>
      </c>
      <c r="G35" s="1162"/>
      <c r="H35" s="1163"/>
      <c r="I35" s="1164"/>
      <c r="J35" s="1160"/>
      <c r="K35" s="1163"/>
      <c r="L35" s="1162"/>
      <c r="M35" s="1163"/>
      <c r="N35" s="1164"/>
      <c r="O35" s="1160"/>
      <c r="P35" s="268"/>
      <c r="Q35" s="1162"/>
      <c r="R35" s="2093"/>
      <c r="S35" s="2094"/>
      <c r="T35" s="2094"/>
      <c r="U35" s="2094"/>
      <c r="V35" s="2094"/>
      <c r="W35" s="2094"/>
      <c r="X35" s="2094"/>
      <c r="Y35" s="2094"/>
      <c r="Z35" s="2095"/>
    </row>
    <row r="36" spans="1:40" s="42" customFormat="1" ht="13.5" thickBot="1">
      <c r="A36" s="1907" t="s">
        <v>190</v>
      </c>
      <c r="B36" s="2055"/>
      <c r="C36" s="112">
        <f>SUM(C34:C35)</f>
        <v>8</v>
      </c>
      <c r="D36" s="117">
        <f>SUM(D34:D34)</f>
        <v>0</v>
      </c>
      <c r="E36" s="118">
        <f>SUM(E34:E35)</f>
        <v>8</v>
      </c>
      <c r="F36" s="119"/>
      <c r="G36" s="106">
        <f>SUM(G34:G34)</f>
        <v>0</v>
      </c>
      <c r="H36" s="112">
        <f>SUM(H34:H35)</f>
        <v>0</v>
      </c>
      <c r="I36" s="117">
        <f>SUM(I34:I35)</f>
        <v>0</v>
      </c>
      <c r="J36" s="118">
        <f>SUM(J34:J35)</f>
        <v>0</v>
      </c>
      <c r="K36" s="975"/>
      <c r="L36" s="113">
        <f>SUM(L34:L35)</f>
        <v>0</v>
      </c>
      <c r="M36" s="112">
        <f>SUM(M34:M35)</f>
        <v>0</v>
      </c>
      <c r="N36" s="117">
        <f>SUM(N34:N35)</f>
        <v>0</v>
      </c>
      <c r="O36" s="118">
        <f>SUM(O34:O35)</f>
        <v>0</v>
      </c>
      <c r="P36" s="119"/>
      <c r="Q36" s="113">
        <f>SUM(Q34:Q35)</f>
        <v>0</v>
      </c>
      <c r="R36" s="1837"/>
      <c r="S36" s="1838"/>
      <c r="T36" s="1838"/>
      <c r="U36" s="1838"/>
      <c r="V36" s="2099"/>
      <c r="W36" s="1138">
        <f>SUM(C36,H36,M36,R36)</f>
        <v>8</v>
      </c>
      <c r="X36" s="1139">
        <f>SUM(D36,I36,N36,S36)</f>
        <v>0</v>
      </c>
      <c r="Y36" s="1165">
        <f>SUM(E36,J36,O36,U36)</f>
        <v>8</v>
      </c>
      <c r="Z36" s="106">
        <f>V36+Q36+L36+G36</f>
        <v>0</v>
      </c>
      <c r="AA36" s="20"/>
      <c r="AB36" s="20"/>
      <c r="AC36" s="20"/>
      <c r="AD36" s="20"/>
      <c r="AE36" s="20"/>
      <c r="AF36" s="20"/>
      <c r="AG36" s="20"/>
      <c r="AH36" s="20"/>
      <c r="AI36" s="20"/>
      <c r="AJ36" s="20"/>
      <c r="AK36" s="20"/>
      <c r="AL36" s="20"/>
      <c r="AM36" s="20"/>
      <c r="AN36" s="20"/>
    </row>
    <row r="37" spans="1:26" ht="9.75" customHeight="1" thickBot="1">
      <c r="A37" s="405"/>
      <c r="B37" s="139"/>
      <c r="C37" s="10"/>
      <c r="D37" s="10"/>
      <c r="E37" s="10"/>
      <c r="F37" s="38"/>
      <c r="G37" s="10"/>
      <c r="H37" s="10"/>
      <c r="I37" s="10"/>
      <c r="J37" s="10"/>
      <c r="K37" s="10"/>
      <c r="L37" s="10"/>
      <c r="M37" s="2"/>
      <c r="N37" s="2"/>
      <c r="O37" s="2"/>
      <c r="P37" s="38"/>
      <c r="Q37" s="10"/>
      <c r="R37" s="2"/>
      <c r="S37" s="2"/>
      <c r="T37" s="2"/>
      <c r="U37" s="10"/>
      <c r="V37" s="10"/>
      <c r="W37" s="17"/>
      <c r="X37" s="17"/>
      <c r="Y37" s="17"/>
      <c r="Z37" s="74"/>
    </row>
    <row r="38" spans="1:27" ht="12.75" customHeight="1" thickBot="1">
      <c r="A38" s="1858" t="s">
        <v>348</v>
      </c>
      <c r="B38" s="1859"/>
      <c r="C38" s="6"/>
      <c r="D38" s="6"/>
      <c r="E38" s="6"/>
      <c r="F38" s="58"/>
      <c r="G38" s="6"/>
      <c r="H38" s="6"/>
      <c r="I38" s="6"/>
      <c r="J38" s="6"/>
      <c r="K38" s="6"/>
      <c r="L38" s="6"/>
      <c r="M38" s="4"/>
      <c r="N38" s="4"/>
      <c r="O38" s="4"/>
      <c r="P38" s="6"/>
      <c r="Q38" s="6"/>
      <c r="R38" s="4"/>
      <c r="S38" s="4"/>
      <c r="T38" s="4"/>
      <c r="U38" s="6"/>
      <c r="V38" s="6"/>
      <c r="W38" s="16"/>
      <c r="X38" s="16"/>
      <c r="Y38" s="16"/>
      <c r="Z38" s="6"/>
      <c r="AA38" s="4"/>
    </row>
    <row r="39" spans="1:37" s="13" customFormat="1" ht="13.5" customHeight="1">
      <c r="A39" s="1873" t="s">
        <v>463</v>
      </c>
      <c r="B39" s="1874"/>
      <c r="C39" s="1091">
        <f>C21</f>
        <v>8</v>
      </c>
      <c r="D39" s="1091">
        <f>D21-D23</f>
        <v>0</v>
      </c>
      <c r="E39" s="1091">
        <f>E21</f>
        <v>8.1</v>
      </c>
      <c r="F39" s="1092"/>
      <c r="G39" s="1091">
        <f>G21</f>
        <v>0</v>
      </c>
      <c r="H39" s="1091">
        <f>H21</f>
        <v>6.6</v>
      </c>
      <c r="I39" s="1091">
        <f>I21</f>
        <v>3.8</v>
      </c>
      <c r="J39" s="1091">
        <f>H39+I39</f>
        <v>10.399999999999999</v>
      </c>
      <c r="K39" s="1091"/>
      <c r="L39" s="1091">
        <f>L21</f>
        <v>3.3</v>
      </c>
      <c r="M39" s="1091">
        <f>M21</f>
        <v>0.8</v>
      </c>
      <c r="N39" s="1091">
        <f>N21</f>
        <v>0</v>
      </c>
      <c r="O39" s="1091">
        <f>SUM(M39:N39)</f>
        <v>0.8</v>
      </c>
      <c r="P39" s="1091"/>
      <c r="Q39" s="1091">
        <f>Q21</f>
        <v>0</v>
      </c>
      <c r="R39" s="1091"/>
      <c r="S39" s="1091"/>
      <c r="T39" s="1091"/>
      <c r="U39" s="1091"/>
      <c r="V39" s="1091"/>
      <c r="W39" s="1093">
        <f>W21</f>
        <v>15.399999999999999</v>
      </c>
      <c r="X39" s="1093">
        <f>X21-D21</f>
        <v>3.8</v>
      </c>
      <c r="Y39" s="1093">
        <f>X39+W39</f>
        <v>19.2</v>
      </c>
      <c r="Z39" s="1495">
        <f>Z21</f>
        <v>3.3</v>
      </c>
      <c r="AA39" s="20"/>
      <c r="AB39" s="20"/>
      <c r="AC39" s="20"/>
      <c r="AD39" s="20"/>
      <c r="AE39" s="20"/>
      <c r="AF39" s="20"/>
      <c r="AG39" s="20"/>
      <c r="AH39" s="20"/>
      <c r="AI39" s="20"/>
      <c r="AJ39" s="20"/>
      <c r="AK39" s="20"/>
    </row>
    <row r="40" spans="1:37" s="13" customFormat="1" ht="13.5" customHeight="1">
      <c r="A40" s="1817" t="s">
        <v>464</v>
      </c>
      <c r="B40" s="1818"/>
      <c r="C40" s="1101"/>
      <c r="D40" s="1101">
        <f>D23</f>
        <v>0.1</v>
      </c>
      <c r="E40" s="1101">
        <f>C40+D40</f>
        <v>0.1</v>
      </c>
      <c r="F40" s="1102"/>
      <c r="G40" s="1101"/>
      <c r="H40" s="1101"/>
      <c r="I40" s="1101"/>
      <c r="J40" s="1101"/>
      <c r="K40" s="1101"/>
      <c r="L40" s="1101"/>
      <c r="M40" s="1101"/>
      <c r="N40" s="1101"/>
      <c r="O40" s="1101"/>
      <c r="P40" s="1101"/>
      <c r="Q40" s="1101"/>
      <c r="R40" s="1101"/>
      <c r="S40" s="1101"/>
      <c r="T40" s="1101"/>
      <c r="U40" s="1101"/>
      <c r="V40" s="1101"/>
      <c r="W40" s="1103"/>
      <c r="X40" s="1103">
        <f>D21</f>
        <v>0.1</v>
      </c>
      <c r="Y40" s="1103">
        <f>X40+W40</f>
        <v>0.1</v>
      </c>
      <c r="Z40" s="1496"/>
      <c r="AA40" s="20"/>
      <c r="AB40" s="20"/>
      <c r="AC40" s="20"/>
      <c r="AD40" s="20"/>
      <c r="AE40" s="20"/>
      <c r="AF40" s="20"/>
      <c r="AG40" s="20"/>
      <c r="AH40" s="20"/>
      <c r="AI40" s="20"/>
      <c r="AJ40" s="20"/>
      <c r="AK40" s="20"/>
    </row>
    <row r="41" spans="1:37" s="13" customFormat="1" ht="16.5" customHeight="1" thickBot="1">
      <c r="A41" s="1856" t="s">
        <v>465</v>
      </c>
      <c r="B41" s="1857"/>
      <c r="C41" s="886">
        <f>SUM(C39:C40)</f>
        <v>8</v>
      </c>
      <c r="D41" s="886">
        <f>SUM(D39:D40)</f>
        <v>0.1</v>
      </c>
      <c r="E41" s="886">
        <f>SUM(E39:E40)</f>
        <v>8.2</v>
      </c>
      <c r="F41" s="1099"/>
      <c r="G41" s="886">
        <f>SUM(G39:G40)</f>
        <v>0</v>
      </c>
      <c r="H41" s="886">
        <f>SUM(H39:H40)</f>
        <v>6.6</v>
      </c>
      <c r="I41" s="886">
        <f>SUM(I39:I40)</f>
        <v>3.8</v>
      </c>
      <c r="J41" s="886">
        <f>SUM(J39:J40)</f>
        <v>10.399999999999999</v>
      </c>
      <c r="K41" s="886"/>
      <c r="L41" s="886">
        <f>SUM(L39:L40)</f>
        <v>3.3</v>
      </c>
      <c r="M41" s="886">
        <f>SUM(M39:M40)</f>
        <v>0.8</v>
      </c>
      <c r="N41" s="886">
        <f>SUM(N39:N40)</f>
        <v>0</v>
      </c>
      <c r="O41" s="886">
        <f>SUM(O39:O40)</f>
        <v>0.8</v>
      </c>
      <c r="P41" s="886"/>
      <c r="Q41" s="886">
        <f>SUM(Q39:Q40)</f>
        <v>0</v>
      </c>
      <c r="R41" s="886"/>
      <c r="S41" s="886"/>
      <c r="T41" s="886"/>
      <c r="U41" s="886"/>
      <c r="V41" s="886"/>
      <c r="W41" s="966">
        <f>SUM(W39:W40)</f>
        <v>15.399999999999999</v>
      </c>
      <c r="X41" s="966">
        <f>SUM(X39:X40)</f>
        <v>3.9</v>
      </c>
      <c r="Y41" s="966">
        <f>SUM(Y39:Y40)</f>
        <v>19.3</v>
      </c>
      <c r="Z41" s="1100">
        <f>SUM(Z39:Z40)</f>
        <v>3.3</v>
      </c>
      <c r="AA41" s="20"/>
      <c r="AB41" s="20"/>
      <c r="AC41" s="20"/>
      <c r="AD41" s="20"/>
      <c r="AE41" s="20"/>
      <c r="AF41" s="20"/>
      <c r="AG41" s="20"/>
      <c r="AH41" s="20"/>
      <c r="AI41" s="20"/>
      <c r="AJ41" s="20"/>
      <c r="AK41" s="20"/>
    </row>
    <row r="42" spans="1:27" ht="9.75" customHeight="1" thickBot="1">
      <c r="A42" s="1171"/>
      <c r="B42" s="139"/>
      <c r="C42" s="10"/>
      <c r="D42" s="10"/>
      <c r="E42" s="10"/>
      <c r="F42" s="38"/>
      <c r="G42" s="10"/>
      <c r="H42" s="10"/>
      <c r="I42" s="10"/>
      <c r="J42" s="10"/>
      <c r="K42" s="10"/>
      <c r="L42" s="10"/>
      <c r="M42" s="2"/>
      <c r="N42" s="2"/>
      <c r="O42" s="2"/>
      <c r="P42" s="38"/>
      <c r="Q42" s="10"/>
      <c r="R42" s="2"/>
      <c r="S42" s="2"/>
      <c r="T42" s="2"/>
      <c r="U42" s="10"/>
      <c r="V42" s="10"/>
      <c r="W42" s="17"/>
      <c r="X42" s="17"/>
      <c r="Y42" s="17"/>
      <c r="Z42" s="1172"/>
      <c r="AA42" s="4"/>
    </row>
    <row r="43" spans="1:26" s="45" customFormat="1" ht="20.25" customHeight="1">
      <c r="A43" s="2106" t="s">
        <v>9</v>
      </c>
      <c r="B43" s="2107"/>
      <c r="C43" s="2107"/>
      <c r="D43" s="2107"/>
      <c r="E43" s="2107"/>
      <c r="F43" s="2107"/>
      <c r="G43" s="2107"/>
      <c r="H43" s="2108"/>
      <c r="I43" s="38"/>
      <c r="J43" s="2103" t="s">
        <v>136</v>
      </c>
      <c r="K43" s="2104"/>
      <c r="L43" s="2104"/>
      <c r="M43" s="2104"/>
      <c r="N43" s="2104"/>
      <c r="O43" s="2104"/>
      <c r="P43" s="2104"/>
      <c r="Q43" s="2104"/>
      <c r="R43" s="2104"/>
      <c r="S43" s="2104"/>
      <c r="T43" s="2104"/>
      <c r="U43" s="2104"/>
      <c r="V43" s="2104"/>
      <c r="W43" s="2104"/>
      <c r="X43" s="2104"/>
      <c r="Y43" s="2104"/>
      <c r="Z43" s="2105"/>
    </row>
    <row r="44" spans="1:26" s="45" customFormat="1" ht="15.75" customHeight="1">
      <c r="A44" s="1802" t="s">
        <v>395</v>
      </c>
      <c r="B44" s="1803"/>
      <c r="C44" s="1803"/>
      <c r="D44" s="1803"/>
      <c r="E44" s="1803"/>
      <c r="F44" s="1803"/>
      <c r="G44" s="1803"/>
      <c r="H44" s="1804"/>
      <c r="I44" s="39"/>
      <c r="J44" s="1787" t="s">
        <v>65</v>
      </c>
      <c r="K44" s="1788"/>
      <c r="L44" s="1788"/>
      <c r="M44" s="1788"/>
      <c r="N44" s="1788"/>
      <c r="O44" s="1788"/>
      <c r="P44" s="1788"/>
      <c r="Q44" s="1788"/>
      <c r="R44" s="1788"/>
      <c r="S44" s="1788"/>
      <c r="T44" s="1788"/>
      <c r="U44" s="1788"/>
      <c r="V44" s="1788"/>
      <c r="W44" s="1788"/>
      <c r="X44" s="1788"/>
      <c r="Y44" s="1788"/>
      <c r="Z44" s="1789"/>
    </row>
    <row r="45" spans="1:26" s="45" customFormat="1" ht="15" customHeight="1" thickBot="1">
      <c r="A45" s="1799" t="s">
        <v>63</v>
      </c>
      <c r="B45" s="1800"/>
      <c r="C45" s="1800"/>
      <c r="D45" s="1800"/>
      <c r="E45" s="1800"/>
      <c r="F45" s="1800"/>
      <c r="G45" s="1800"/>
      <c r="H45" s="1801"/>
      <c r="I45" s="39"/>
      <c r="J45" s="1793" t="s">
        <v>109</v>
      </c>
      <c r="K45" s="1794"/>
      <c r="L45" s="1794"/>
      <c r="M45" s="1794"/>
      <c r="N45" s="1794"/>
      <c r="O45" s="1794"/>
      <c r="P45" s="1794"/>
      <c r="Q45" s="1794"/>
      <c r="R45" s="1794"/>
      <c r="S45" s="1794"/>
      <c r="T45" s="1794"/>
      <c r="U45" s="1794"/>
      <c r="V45" s="1794"/>
      <c r="W45" s="1794"/>
      <c r="X45" s="1794"/>
      <c r="Y45" s="1794"/>
      <c r="Z45" s="1795"/>
    </row>
    <row r="46" spans="1:26" s="45" customFormat="1" ht="15" customHeight="1">
      <c r="A46" s="1786"/>
      <c r="B46" s="1786"/>
      <c r="C46" s="1786"/>
      <c r="D46" s="1786"/>
      <c r="E46" s="1786"/>
      <c r="F46" s="1786"/>
      <c r="G46" s="1786"/>
      <c r="H46" s="1786"/>
      <c r="I46" s="39"/>
      <c r="J46" s="39"/>
      <c r="K46" s="39"/>
      <c r="L46" s="39"/>
      <c r="M46" s="43"/>
      <c r="N46" s="43"/>
      <c r="O46" s="43"/>
      <c r="P46" s="39"/>
      <c r="Q46" s="39"/>
      <c r="R46" s="43"/>
      <c r="S46" s="43"/>
      <c r="T46" s="43"/>
      <c r="U46" s="39"/>
      <c r="V46" s="39"/>
      <c r="W46" s="44"/>
      <c r="X46" s="44"/>
      <c r="Y46" s="44"/>
      <c r="Z46" s="39"/>
    </row>
    <row r="47" spans="1:8" ht="12.75">
      <c r="A47" s="197"/>
      <c r="B47" s="2"/>
      <c r="C47" s="10"/>
      <c r="D47" s="10"/>
      <c r="E47" s="10"/>
      <c r="F47" s="38"/>
      <c r="G47" s="10"/>
      <c r="H47" s="10"/>
    </row>
  </sheetData>
  <sheetProtection/>
  <mergeCells count="56">
    <mergeCell ref="A41:B41"/>
    <mergeCell ref="A46:H46"/>
    <mergeCell ref="J43:Z43"/>
    <mergeCell ref="J44:Z44"/>
    <mergeCell ref="J45:Z45"/>
    <mergeCell ref="A44:H44"/>
    <mergeCell ref="A45:H45"/>
    <mergeCell ref="A43:H43"/>
    <mergeCell ref="R36:V36"/>
    <mergeCell ref="R31:V31"/>
    <mergeCell ref="R34:Z34"/>
    <mergeCell ref="S21:V21"/>
    <mergeCell ref="R25:Z25"/>
    <mergeCell ref="R28:Z28"/>
    <mergeCell ref="R29:Z29"/>
    <mergeCell ref="R19:Z19"/>
    <mergeCell ref="A19:A20"/>
    <mergeCell ref="B19:B20"/>
    <mergeCell ref="R20:V20"/>
    <mergeCell ref="C19:G19"/>
    <mergeCell ref="P20:Q20"/>
    <mergeCell ref="F20:G20"/>
    <mergeCell ref="H19:L19"/>
    <mergeCell ref="K20:L20"/>
    <mergeCell ref="Y1:Z1"/>
    <mergeCell ref="K6:L6"/>
    <mergeCell ref="W5:Z5"/>
    <mergeCell ref="R5:V5"/>
    <mergeCell ref="U6:V6"/>
    <mergeCell ref="M5:Q5"/>
    <mergeCell ref="H2:R2"/>
    <mergeCell ref="H3:I3"/>
    <mergeCell ref="H5:L5"/>
    <mergeCell ref="P6:Q6"/>
    <mergeCell ref="C5:G5"/>
    <mergeCell ref="A40:B40"/>
    <mergeCell ref="A38:B38"/>
    <mergeCell ref="A31:B31"/>
    <mergeCell ref="A39:B39"/>
    <mergeCell ref="A36:B36"/>
    <mergeCell ref="A21:B21"/>
    <mergeCell ref="A22:O22"/>
    <mergeCell ref="R30:Z30"/>
    <mergeCell ref="R26:Z26"/>
    <mergeCell ref="R27:Z27"/>
    <mergeCell ref="R35:Z35"/>
    <mergeCell ref="J3:R3"/>
    <mergeCell ref="A7:B7"/>
    <mergeCell ref="R23:Z23"/>
    <mergeCell ref="R24:Z24"/>
    <mergeCell ref="F6:G6"/>
    <mergeCell ref="A10:B10"/>
    <mergeCell ref="M19:Q19"/>
    <mergeCell ref="A5:B6"/>
    <mergeCell ref="A8:B8"/>
    <mergeCell ref="A16:B16"/>
  </mergeCells>
  <printOptions horizontalCentered="1" verticalCentered="1"/>
  <pageMargins left="0" right="0" top="0.3937007874015748" bottom="0.3937007874015748" header="0.31496062992125984" footer="0.31496062992125984"/>
  <pageSetup fitToHeight="10" horizontalDpi="600" verticalDpi="600" orientation="landscape" paperSize="9" scale="80" r:id="rId3"/>
  <headerFooter alignWithMargins="0">
    <oddHeader>&amp;L&amp;"Arial CE,Tučné"Město Český KRUMLOV&amp;C&amp;"Arial CE,Tučné"&amp;9VÝDAJOVÉ PRIORITY  A ZÁSOBNÍK AKČNÍHO PLÁNU &amp;R&amp;"Arial CE,Tučné"VÝDAJOVÉ PRIORITY - Volební období 2011 - 2014
ZÁSOBNÍK AKČNÍHO PLÁNU
Období 2014 - 2015</oddHeader>
  </headerFooter>
  <legacyDrawing r:id="rId2"/>
</worksheet>
</file>

<file path=xl/worksheets/sheet7.xml><?xml version="1.0" encoding="utf-8"?>
<worksheet xmlns="http://schemas.openxmlformats.org/spreadsheetml/2006/main" xmlns:r="http://schemas.openxmlformats.org/officeDocument/2006/relationships">
  <dimension ref="A1:AS65"/>
  <sheetViews>
    <sheetView view="pageBreakPreview" zoomScaleSheetLayoutView="100" zoomScalePageLayoutView="0" workbookViewId="0" topLeftCell="A1">
      <selection activeCell="F39" sqref="F39"/>
    </sheetView>
  </sheetViews>
  <sheetFormatPr defaultColWidth="9.00390625" defaultRowHeight="12.75" outlineLevelCol="1"/>
  <cols>
    <col min="1" max="1" width="7.00390625" style="190" customWidth="1"/>
    <col min="2" max="2" width="46.875" style="0" customWidth="1"/>
    <col min="3" max="3" width="5.25390625" style="7" customWidth="1"/>
    <col min="4" max="4" width="4.625" style="7" customWidth="1"/>
    <col min="5" max="5" width="5.25390625" style="7" customWidth="1"/>
    <col min="6" max="6" width="5.125" style="39" customWidth="1"/>
    <col min="7" max="7" width="4.75390625" style="7" customWidth="1"/>
    <col min="8" max="8" width="4.25390625" style="7" customWidth="1"/>
    <col min="9" max="9" width="4.125" style="7" customWidth="1"/>
    <col min="10" max="10" width="4.625" style="7" customWidth="1"/>
    <col min="11" max="11" width="5.625" style="7" customWidth="1"/>
    <col min="12" max="12" width="5.25390625" style="7" customWidth="1"/>
    <col min="13" max="13" width="4.75390625" style="0" customWidth="1" outlineLevel="1"/>
    <col min="14" max="15" width="4.375" style="0" customWidth="1" outlineLevel="1"/>
    <col min="16" max="16" width="4.875" style="39" customWidth="1" outlineLevel="1"/>
    <col min="17" max="17" width="4.75390625" style="7" customWidth="1" outlineLevel="1"/>
    <col min="18" max="18" width="3.75390625" style="0" customWidth="1" outlineLevel="1"/>
    <col min="19" max="19" width="4.00390625" style="0" customWidth="1" outlineLevel="1"/>
    <col min="20" max="20" width="3.25390625" style="0" customWidth="1" outlineLevel="1"/>
    <col min="21" max="21" width="4.00390625" style="7" customWidth="1" outlineLevel="1"/>
    <col min="22" max="22" width="3.75390625" style="7" customWidth="1" outlineLevel="1"/>
    <col min="23" max="23" width="5.875" style="15" customWidth="1"/>
    <col min="24" max="24" width="4.375" style="15" customWidth="1"/>
    <col min="25" max="25" width="5.75390625" style="15" customWidth="1"/>
    <col min="26" max="26" width="5.875" style="7" customWidth="1"/>
    <col min="27" max="16384" width="9.125" style="3" customWidth="1"/>
  </cols>
  <sheetData>
    <row r="1" spans="1:26" ht="15.75">
      <c r="A1" s="191" t="s">
        <v>346</v>
      </c>
      <c r="B1" s="72"/>
      <c r="C1" s="72"/>
      <c r="D1" s="72"/>
      <c r="E1" s="72"/>
      <c r="F1" s="72"/>
      <c r="G1" s="72"/>
      <c r="H1" s="72"/>
      <c r="I1" s="72"/>
      <c r="J1" s="72"/>
      <c r="K1" s="72"/>
      <c r="L1" s="72"/>
      <c r="M1" s="72"/>
      <c r="N1" s="72"/>
      <c r="O1" s="72"/>
      <c r="P1" s="210"/>
      <c r="Q1" s="72"/>
      <c r="R1" s="72"/>
      <c r="S1" s="72"/>
      <c r="T1" s="72"/>
      <c r="U1" s="72"/>
      <c r="V1" s="72"/>
      <c r="W1" s="72"/>
      <c r="X1" s="73"/>
      <c r="Y1" s="1756" t="s">
        <v>38</v>
      </c>
      <c r="Z1" s="1757"/>
    </row>
    <row r="2" ht="5.25" customHeight="1" thickBot="1"/>
    <row r="3" spans="1:26" s="13" customFormat="1" ht="21.75" customHeight="1">
      <c r="A3" s="1743" t="s">
        <v>347</v>
      </c>
      <c r="B3" s="1739"/>
      <c r="C3" s="1744" t="s">
        <v>39</v>
      </c>
      <c r="D3" s="1745"/>
      <c r="E3" s="1745"/>
      <c r="F3" s="1745"/>
      <c r="G3" s="1742"/>
      <c r="H3" s="1985" t="s">
        <v>334</v>
      </c>
      <c r="I3" s="1986"/>
      <c r="J3" s="1986"/>
      <c r="K3" s="1986"/>
      <c r="L3" s="1987"/>
      <c r="M3" s="1763" t="s">
        <v>40</v>
      </c>
      <c r="N3" s="1764"/>
      <c r="O3" s="1764"/>
      <c r="P3" s="1764"/>
      <c r="Q3" s="1764"/>
      <c r="R3" s="1766" t="s">
        <v>41</v>
      </c>
      <c r="S3" s="1767"/>
      <c r="T3" s="1767"/>
      <c r="U3" s="1767"/>
      <c r="V3" s="1768"/>
      <c r="W3" s="1760" t="s">
        <v>27</v>
      </c>
      <c r="X3" s="1761"/>
      <c r="Y3" s="1761"/>
      <c r="Z3" s="1762"/>
    </row>
    <row r="4" spans="1:26" s="50" customFormat="1" ht="24.75" customHeight="1" thickBot="1">
      <c r="A4" s="1740"/>
      <c r="B4" s="1741"/>
      <c r="C4" s="46" t="s">
        <v>1</v>
      </c>
      <c r="D4" s="143" t="s">
        <v>213</v>
      </c>
      <c r="E4" s="144" t="s">
        <v>2</v>
      </c>
      <c r="F4" s="2006" t="s">
        <v>5</v>
      </c>
      <c r="G4" s="1734"/>
      <c r="H4" s="46" t="s">
        <v>1</v>
      </c>
      <c r="I4" s="143" t="s">
        <v>213</v>
      </c>
      <c r="J4" s="145" t="s">
        <v>2</v>
      </c>
      <c r="K4" s="1984" t="s">
        <v>5</v>
      </c>
      <c r="L4" s="1759"/>
      <c r="M4" s="47" t="s">
        <v>1</v>
      </c>
      <c r="N4" s="148" t="s">
        <v>213</v>
      </c>
      <c r="O4" s="149" t="s">
        <v>2</v>
      </c>
      <c r="P4" s="1984" t="s">
        <v>5</v>
      </c>
      <c r="Q4" s="1759"/>
      <c r="R4" s="48" t="s">
        <v>1</v>
      </c>
      <c r="S4" s="148" t="s">
        <v>213</v>
      </c>
      <c r="T4" s="149" t="s">
        <v>2</v>
      </c>
      <c r="U4" s="1984" t="s">
        <v>5</v>
      </c>
      <c r="V4" s="1759"/>
      <c r="W4" s="49" t="s">
        <v>1</v>
      </c>
      <c r="X4" s="150" t="s">
        <v>213</v>
      </c>
      <c r="Y4" s="152" t="s">
        <v>2</v>
      </c>
      <c r="Z4" s="61" t="s">
        <v>5</v>
      </c>
    </row>
    <row r="5" spans="1:26" s="13" customFormat="1" ht="28.5" customHeight="1" thickBot="1">
      <c r="A5" s="2002" t="s">
        <v>18</v>
      </c>
      <c r="B5" s="2003"/>
      <c r="C5" s="23">
        <f>C11++C17+C22</f>
        <v>0.4</v>
      </c>
      <c r="D5" s="146">
        <f>D11+D17+D22</f>
        <v>1</v>
      </c>
      <c r="E5" s="51">
        <f>C5+D5</f>
        <v>1.4</v>
      </c>
      <c r="F5" s="37"/>
      <c r="G5" s="24">
        <f>G11+G17+G22</f>
        <v>0</v>
      </c>
      <c r="H5" s="23">
        <f>H11+H17+H22</f>
        <v>5.449999999999999</v>
      </c>
      <c r="I5" s="146">
        <f>I11+I17+I22</f>
        <v>0</v>
      </c>
      <c r="J5" s="147">
        <f>H5+I5</f>
        <v>5.449999999999999</v>
      </c>
      <c r="K5" s="22"/>
      <c r="L5" s="24">
        <f>L11+L17+L22</f>
        <v>3.4</v>
      </c>
      <c r="M5" s="22">
        <f>M11+M17+M22</f>
        <v>6.4</v>
      </c>
      <c r="N5" s="146">
        <f>N11+N17+N22</f>
        <v>0.2</v>
      </c>
      <c r="O5" s="51">
        <f>SUM(M5:N5)</f>
        <v>6.6000000000000005</v>
      </c>
      <c r="P5" s="211"/>
      <c r="Q5" s="25">
        <f>Q11+Q17+Q22</f>
        <v>5.6</v>
      </c>
      <c r="R5" s="21">
        <f>R11+R17+R22</f>
        <v>8.4</v>
      </c>
      <c r="S5" s="146">
        <f>S11+S17+S22</f>
        <v>0.3</v>
      </c>
      <c r="T5" s="51">
        <f>SUM(R5:S5)</f>
        <v>8.700000000000001</v>
      </c>
      <c r="U5" s="22"/>
      <c r="V5" s="25">
        <f>V11+V17+V22</f>
        <v>6.9</v>
      </c>
      <c r="W5" s="26">
        <f>R5+M5+H5+C5</f>
        <v>20.65</v>
      </c>
      <c r="X5" s="151">
        <f>S5+N5+I5+D5</f>
        <v>1.5</v>
      </c>
      <c r="Y5" s="153">
        <f>X5+W5</f>
        <v>22.15</v>
      </c>
      <c r="Z5" s="25">
        <f>V5+Q5+L5+G5</f>
        <v>15.9</v>
      </c>
    </row>
    <row r="6" spans="1:26" ht="12.75">
      <c r="A6" s="1747" t="s">
        <v>19</v>
      </c>
      <c r="B6" s="1748"/>
      <c r="C6" s="183"/>
      <c r="D6" s="183"/>
      <c r="E6" s="183"/>
      <c r="F6" s="184"/>
      <c r="G6" s="183"/>
      <c r="H6" s="183"/>
      <c r="I6" s="183"/>
      <c r="J6" s="183"/>
      <c r="K6" s="183"/>
      <c r="L6" s="183"/>
      <c r="M6" s="186"/>
      <c r="N6" s="186"/>
      <c r="O6" s="186"/>
      <c r="P6" s="184"/>
      <c r="Q6" s="183"/>
      <c r="R6" s="186"/>
      <c r="S6" s="186"/>
      <c r="T6" s="186"/>
      <c r="U6" s="183"/>
      <c r="V6" s="183"/>
      <c r="W6" s="187"/>
      <c r="X6" s="187"/>
      <c r="Y6" s="187"/>
      <c r="Z6" s="185"/>
    </row>
    <row r="7" spans="1:26" ht="12.75">
      <c r="A7" s="192">
        <v>1.1</v>
      </c>
      <c r="B7" s="649" t="str">
        <f>HYPERLINK("[http://data.ckrumlov.cz/files/4569-katalog-vydajovych-priorit-a-zasobnik-ap.xls]5.ŽP_1!a4","Rekultivace nezabezpečené skládky")</f>
        <v>Rekultivace nezabezpečené skládky</v>
      </c>
      <c r="C7" s="55">
        <v>0.2</v>
      </c>
      <c r="D7" s="207"/>
      <c r="E7" s="54">
        <f>SUM(C7:D7)</f>
        <v>0.2</v>
      </c>
      <c r="F7" s="251"/>
      <c r="G7" s="56"/>
      <c r="H7" s="55">
        <v>0.05</v>
      </c>
      <c r="I7" s="207"/>
      <c r="J7" s="252">
        <f>SUM(H7:I7)</f>
        <v>0.05</v>
      </c>
      <c r="K7" s="272"/>
      <c r="L7" s="56"/>
      <c r="M7" s="253">
        <v>6</v>
      </c>
      <c r="N7" s="254"/>
      <c r="O7" s="166">
        <f>SUM(M7:N7)</f>
        <v>6</v>
      </c>
      <c r="P7" s="406" t="s">
        <v>193</v>
      </c>
      <c r="Q7" s="41">
        <v>5.5</v>
      </c>
      <c r="R7" s="255"/>
      <c r="S7" s="254"/>
      <c r="T7" s="166">
        <f>SUM(R7:S7)</f>
        <v>0</v>
      </c>
      <c r="U7" s="59"/>
      <c r="V7" s="41"/>
      <c r="W7" s="57">
        <f>SUM(C7,H7,M7,R7)</f>
        <v>6.25</v>
      </c>
      <c r="X7" s="167">
        <f>D7+I7+N7+S7</f>
        <v>0</v>
      </c>
      <c r="Y7" s="168">
        <f>SUM(W7:X7)</f>
        <v>6.25</v>
      </c>
      <c r="Z7" s="41">
        <f>G7+L7+Q7+V7</f>
        <v>5.5</v>
      </c>
    </row>
    <row r="8" spans="1:26" ht="12.75">
      <c r="A8" s="192">
        <v>1.2</v>
      </c>
      <c r="B8" s="86" t="s">
        <v>274</v>
      </c>
      <c r="C8" s="77"/>
      <c r="D8" s="78"/>
      <c r="E8" s="54">
        <f>SUM(C8:D8)</f>
        <v>0</v>
      </c>
      <c r="F8" s="87"/>
      <c r="G8" s="80"/>
      <c r="H8" s="77">
        <v>1.2</v>
      </c>
      <c r="I8" s="78"/>
      <c r="J8" s="252">
        <f>SUM(H8:I8)</f>
        <v>1.2</v>
      </c>
      <c r="K8" s="83"/>
      <c r="L8" s="80"/>
      <c r="M8" s="27">
        <v>0.4</v>
      </c>
      <c r="N8" s="163"/>
      <c r="O8" s="166">
        <f>SUM(M8:N8)</f>
        <v>0.4</v>
      </c>
      <c r="P8" s="115"/>
      <c r="Q8" s="84"/>
      <c r="R8" s="82"/>
      <c r="S8" s="163"/>
      <c r="T8" s="166">
        <f>SUM(R8:S8)</f>
        <v>0</v>
      </c>
      <c r="U8" s="83"/>
      <c r="V8" s="84"/>
      <c r="W8" s="85">
        <f>C8+H8+M8+R8</f>
        <v>1.6</v>
      </c>
      <c r="X8" s="161">
        <f>D8+I8+N8+S8</f>
        <v>0</v>
      </c>
      <c r="Y8" s="168">
        <f>SUM(W8:X8)</f>
        <v>1.6</v>
      </c>
      <c r="Z8" s="84">
        <f>V8+Q8+L8+G8</f>
        <v>0</v>
      </c>
    </row>
    <row r="9" spans="1:26" ht="12.75">
      <c r="A9" s="192">
        <v>1.3</v>
      </c>
      <c r="B9" s="209" t="s">
        <v>194</v>
      </c>
      <c r="C9" s="88"/>
      <c r="D9" s="89"/>
      <c r="E9" s="54">
        <f>SUM(C9:D9)</f>
        <v>0</v>
      </c>
      <c r="F9" s="90"/>
      <c r="G9" s="91"/>
      <c r="H9" s="88">
        <v>0.4</v>
      </c>
      <c r="I9" s="89"/>
      <c r="J9" s="252">
        <f>SUM(H9:I9)</f>
        <v>0.4</v>
      </c>
      <c r="K9" s="93"/>
      <c r="L9" s="91"/>
      <c r="M9" s="29"/>
      <c r="N9" s="165"/>
      <c r="O9" s="166">
        <f>SUM(M9:N9)</f>
        <v>0</v>
      </c>
      <c r="P9" s="212"/>
      <c r="Q9" s="123"/>
      <c r="R9" s="92"/>
      <c r="S9" s="165"/>
      <c r="T9" s="166">
        <f>SUM(R9:S9)</f>
        <v>0</v>
      </c>
      <c r="U9" s="93"/>
      <c r="V9" s="123"/>
      <c r="W9" s="94">
        <f>C9+H9+M9+R9</f>
        <v>0.4</v>
      </c>
      <c r="X9" s="385">
        <f>D9+I9+N9+S9</f>
        <v>0</v>
      </c>
      <c r="Y9" s="168">
        <f>SUM(W9:X9)</f>
        <v>0.4</v>
      </c>
      <c r="Z9" s="123">
        <f>G9+L9+Q9+V9</f>
        <v>0</v>
      </c>
    </row>
    <row r="10" spans="1:26" ht="12.75">
      <c r="A10" s="182">
        <v>1.4</v>
      </c>
      <c r="B10" s="650" t="s">
        <v>26</v>
      </c>
      <c r="C10" s="108">
        <v>0.2</v>
      </c>
      <c r="D10" s="134"/>
      <c r="E10" s="171">
        <f>SUM(C10:D10)</f>
        <v>0.2</v>
      </c>
      <c r="F10" s="172"/>
      <c r="G10" s="110"/>
      <c r="H10" s="108">
        <v>3.8</v>
      </c>
      <c r="I10" s="134"/>
      <c r="J10" s="135">
        <f>SUM(H10:I10)</f>
        <v>3.8</v>
      </c>
      <c r="K10" s="136" t="s">
        <v>193</v>
      </c>
      <c r="L10" s="110">
        <v>3.4</v>
      </c>
      <c r="M10" s="174"/>
      <c r="N10" s="175"/>
      <c r="O10" s="296">
        <f>SUM(M10:N10)</f>
        <v>0</v>
      </c>
      <c r="P10" s="136"/>
      <c r="Q10" s="137"/>
      <c r="R10" s="177"/>
      <c r="S10" s="175"/>
      <c r="T10" s="166">
        <f>SUM(R10:S10)</f>
        <v>0</v>
      </c>
      <c r="U10" s="173"/>
      <c r="V10" s="137"/>
      <c r="W10" s="178">
        <f>C10+H10+M10+R10</f>
        <v>4</v>
      </c>
      <c r="X10" s="179">
        <f>D10+I10+N10+S10</f>
        <v>0</v>
      </c>
      <c r="Y10" s="180">
        <f>SUM(W10:X10)</f>
        <v>4</v>
      </c>
      <c r="Z10" s="137">
        <f>G10+L10+Q10+V10</f>
        <v>3.4</v>
      </c>
    </row>
    <row r="11" spans="1:31" s="42" customFormat="1" ht="12.75">
      <c r="A11" s="2109" t="s">
        <v>69</v>
      </c>
      <c r="B11" s="2110"/>
      <c r="C11" s="277">
        <f>SUM(C7:C10)</f>
        <v>0.4</v>
      </c>
      <c r="D11" s="278">
        <f>SUM(D7:D10)</f>
        <v>0</v>
      </c>
      <c r="E11" s="409">
        <f>SUM(E7:E10)</f>
        <v>0.4</v>
      </c>
      <c r="F11" s="280"/>
      <c r="G11" s="281">
        <f>SUM(G7:G10)</f>
        <v>0</v>
      </c>
      <c r="H11" s="277">
        <f>SUM(H7:H10)</f>
        <v>5.449999999999999</v>
      </c>
      <c r="I11" s="278">
        <f>SUM(I7:I10)</f>
        <v>0</v>
      </c>
      <c r="J11" s="279">
        <f>SUM(J7:J10)</f>
        <v>5.449999999999999</v>
      </c>
      <c r="K11" s="282"/>
      <c r="L11" s="281">
        <f>SUM(L7:L10)</f>
        <v>3.4</v>
      </c>
      <c r="M11" s="410">
        <f>SUM(M7:M10)</f>
        <v>6.4</v>
      </c>
      <c r="N11" s="411">
        <f>SUM(N7:N10)</f>
        <v>0</v>
      </c>
      <c r="O11" s="412">
        <f>SUM(O7:O10)</f>
        <v>6.4</v>
      </c>
      <c r="P11" s="413"/>
      <c r="Q11" s="286">
        <f>SUM(Q7:Q10)</f>
        <v>5.5</v>
      </c>
      <c r="R11" s="414">
        <f>SUM(R7:R10)</f>
        <v>0</v>
      </c>
      <c r="S11" s="411">
        <f>SUM(S7:S10)</f>
        <v>0</v>
      </c>
      <c r="T11" s="412">
        <f>SUM(T7:T10)</f>
        <v>0</v>
      </c>
      <c r="U11" s="282"/>
      <c r="V11" s="286">
        <f>SUM(V7:V10)</f>
        <v>0</v>
      </c>
      <c r="W11" s="283">
        <f>SUM(C11,H11,M11,R11)</f>
        <v>12.25</v>
      </c>
      <c r="X11" s="284">
        <f>SUM(X7:X10)</f>
        <v>0</v>
      </c>
      <c r="Y11" s="285">
        <f>SUM(Y7:Y10)</f>
        <v>12.25</v>
      </c>
      <c r="Z11" s="523">
        <f>SUM(Z7:Z10)</f>
        <v>8.9</v>
      </c>
      <c r="AA11" s="316"/>
      <c r="AB11" s="20"/>
      <c r="AC11" s="20"/>
      <c r="AD11" s="20"/>
      <c r="AE11" s="20"/>
    </row>
    <row r="12" spans="1:27" ht="6.75" customHeight="1">
      <c r="A12" s="198"/>
      <c r="B12" s="5"/>
      <c r="C12" s="6"/>
      <c r="D12" s="6"/>
      <c r="E12" s="6"/>
      <c r="F12" s="58"/>
      <c r="G12" s="6"/>
      <c r="H12" s="6"/>
      <c r="I12" s="6"/>
      <c r="J12" s="6"/>
      <c r="K12" s="6"/>
      <c r="L12" s="6"/>
      <c r="M12" s="4"/>
      <c r="N12" s="4"/>
      <c r="O12" s="4"/>
      <c r="P12" s="58"/>
      <c r="Q12" s="6"/>
      <c r="R12" s="4"/>
      <c r="S12" s="4"/>
      <c r="T12" s="4"/>
      <c r="U12" s="6"/>
      <c r="V12" s="6"/>
      <c r="W12" s="16"/>
      <c r="X12" s="16"/>
      <c r="Y12" s="16"/>
      <c r="Z12" s="288"/>
      <c r="AA12" s="4"/>
    </row>
    <row r="13" spans="1:26" ht="6.75" customHeight="1" thickBot="1">
      <c r="A13" s="194"/>
      <c r="B13" s="2"/>
      <c r="C13" s="10"/>
      <c r="D13" s="10"/>
      <c r="E13" s="10"/>
      <c r="F13" s="38"/>
      <c r="G13" s="10"/>
      <c r="H13" s="10"/>
      <c r="I13" s="10"/>
      <c r="J13" s="10"/>
      <c r="K13" s="10"/>
      <c r="L13" s="10"/>
      <c r="M13" s="2"/>
      <c r="N13" s="2"/>
      <c r="O13" s="2"/>
      <c r="P13" s="38"/>
      <c r="Q13" s="10"/>
      <c r="R13" s="2"/>
      <c r="S13" s="2"/>
      <c r="T13" s="2"/>
      <c r="U13" s="10"/>
      <c r="V13" s="10"/>
      <c r="W13" s="17"/>
      <c r="X13" s="17"/>
      <c r="Y13" s="17"/>
      <c r="Z13" s="10"/>
    </row>
    <row r="14" spans="1:32" ht="12.75">
      <c r="A14" s="258" t="s">
        <v>20</v>
      </c>
      <c r="B14" s="259"/>
      <c r="C14" s="183"/>
      <c r="D14" s="183"/>
      <c r="E14" s="183"/>
      <c r="F14" s="184"/>
      <c r="G14" s="183"/>
      <c r="H14" s="183"/>
      <c r="I14" s="183"/>
      <c r="J14" s="183"/>
      <c r="K14" s="183"/>
      <c r="L14" s="183"/>
      <c r="M14" s="183"/>
      <c r="N14" s="183"/>
      <c r="O14" s="183"/>
      <c r="P14" s="184"/>
      <c r="Q14" s="183"/>
      <c r="R14" s="183"/>
      <c r="S14" s="183"/>
      <c r="T14" s="183"/>
      <c r="U14" s="183"/>
      <c r="V14" s="183"/>
      <c r="W14" s="187"/>
      <c r="X14" s="187"/>
      <c r="Y14" s="187"/>
      <c r="Z14" s="185"/>
      <c r="AA14" s="4"/>
      <c r="AB14" s="4"/>
      <c r="AC14" s="4"/>
      <c r="AD14" s="4"/>
      <c r="AE14" s="4"/>
      <c r="AF14" s="4"/>
    </row>
    <row r="15" spans="1:32" ht="49.5" customHeight="1">
      <c r="A15" s="380">
        <v>2.1</v>
      </c>
      <c r="B15" s="556" t="s">
        <v>228</v>
      </c>
      <c r="C15" s="343"/>
      <c r="D15" s="159"/>
      <c r="E15" s="160"/>
      <c r="F15" s="344"/>
      <c r="G15" s="345"/>
      <c r="H15" s="346"/>
      <c r="I15" s="159"/>
      <c r="J15" s="160"/>
      <c r="K15" s="337"/>
      <c r="L15" s="345"/>
      <c r="M15" s="337"/>
      <c r="N15" s="159"/>
      <c r="O15" s="160">
        <f>SUM(M15:N15)</f>
        <v>0</v>
      </c>
      <c r="P15" s="336"/>
      <c r="Q15" s="345"/>
      <c r="R15" s="346">
        <v>8.4</v>
      </c>
      <c r="S15" s="159"/>
      <c r="T15" s="160">
        <f>SUM(R15:S15)</f>
        <v>8.4</v>
      </c>
      <c r="U15" s="555" t="s">
        <v>23</v>
      </c>
      <c r="V15" s="345">
        <v>6.9</v>
      </c>
      <c r="W15" s="348">
        <f>C15+H15+M15+R15</f>
        <v>8.4</v>
      </c>
      <c r="X15" s="339">
        <f>D15+I15+N15+S15</f>
        <v>0</v>
      </c>
      <c r="Y15" s="340">
        <f>SUM(W15:X15)</f>
        <v>8.4</v>
      </c>
      <c r="Z15" s="349">
        <f>G15+L15+Q15+V15</f>
        <v>6.9</v>
      </c>
      <c r="AA15" s="4"/>
      <c r="AB15" s="4"/>
      <c r="AC15" s="4"/>
      <c r="AD15" s="4"/>
      <c r="AE15" s="4"/>
      <c r="AF15" s="4"/>
    </row>
    <row r="16" spans="1:32" ht="39" customHeight="1">
      <c r="A16" s="270">
        <v>2.2</v>
      </c>
      <c r="B16" s="415" t="s">
        <v>280</v>
      </c>
      <c r="C16" s="489"/>
      <c r="D16" s="204"/>
      <c r="E16" s="53"/>
      <c r="F16" s="58"/>
      <c r="G16" s="11"/>
      <c r="H16" s="203"/>
      <c r="I16" s="204"/>
      <c r="J16" s="53"/>
      <c r="K16" s="105"/>
      <c r="L16" s="11"/>
      <c r="M16" s="105"/>
      <c r="N16" s="204">
        <v>0.2</v>
      </c>
      <c r="O16" s="53">
        <f>SUM(M16:N16)</f>
        <v>0.2</v>
      </c>
      <c r="P16" s="554" t="s">
        <v>239</v>
      </c>
      <c r="Q16" s="11">
        <v>0.1</v>
      </c>
      <c r="R16" s="105"/>
      <c r="S16" s="204"/>
      <c r="T16" s="53"/>
      <c r="U16" s="553"/>
      <c r="V16" s="11"/>
      <c r="W16" s="225">
        <f>C16+H16+M16+R16</f>
        <v>0</v>
      </c>
      <c r="X16" s="226">
        <f>D16+I16+N16+S16</f>
        <v>0.2</v>
      </c>
      <c r="Y16" s="269">
        <f>SUM(W16:X16)</f>
        <v>0.2</v>
      </c>
      <c r="Z16" s="227">
        <f>G16+L16+Q16+V16</f>
        <v>0.1</v>
      </c>
      <c r="AA16" s="4"/>
      <c r="AB16" s="4"/>
      <c r="AC16" s="4"/>
      <c r="AD16" s="4"/>
      <c r="AE16" s="4"/>
      <c r="AF16" s="4"/>
    </row>
    <row r="17" spans="1:26" s="13" customFormat="1" ht="12" customHeight="1" thickBot="1">
      <c r="A17" s="1749" t="s">
        <v>70</v>
      </c>
      <c r="B17" s="1750"/>
      <c r="C17" s="434">
        <f>SUM(C15:C16)</f>
        <v>0</v>
      </c>
      <c r="D17" s="430">
        <f>SUM(D15:D16)</f>
        <v>0</v>
      </c>
      <c r="E17" s="431">
        <f>SUM(E15:E16)</f>
        <v>0</v>
      </c>
      <c r="F17" s="432"/>
      <c r="G17" s="433">
        <f>SUM(G15:G16)</f>
        <v>0</v>
      </c>
      <c r="H17" s="434">
        <f>SUM(H15:H16)</f>
        <v>0</v>
      </c>
      <c r="I17" s="430">
        <f>SUM(I15:I16)</f>
        <v>0</v>
      </c>
      <c r="J17" s="431">
        <f>SUM(J15:J16)</f>
        <v>0</v>
      </c>
      <c r="K17" s="435"/>
      <c r="L17" s="433">
        <f>SUM(L15:L16)</f>
        <v>0</v>
      </c>
      <c r="M17" s="435">
        <f>SUM(M15:M16)</f>
        <v>0</v>
      </c>
      <c r="N17" s="430">
        <f>SUM(N15:N16)</f>
        <v>0.2</v>
      </c>
      <c r="O17" s="431">
        <f>SUM(O15:O16)</f>
        <v>0.2</v>
      </c>
      <c r="P17" s="432"/>
      <c r="Q17" s="433">
        <f>SUM(Q15:Q16)</f>
        <v>0.1</v>
      </c>
      <c r="R17" s="436">
        <f>SUM(R15:R16)</f>
        <v>8.4</v>
      </c>
      <c r="S17" s="430">
        <f>SUM(S15:S16)</f>
        <v>0</v>
      </c>
      <c r="T17" s="431">
        <f>SUM(T15:T16)</f>
        <v>8.4</v>
      </c>
      <c r="U17" s="437"/>
      <c r="V17" s="433">
        <f>SUM(V15:V16)</f>
        <v>6.9</v>
      </c>
      <c r="W17" s="438">
        <f>SUM(W15:W16)</f>
        <v>8.4</v>
      </c>
      <c r="X17" s="439">
        <f>SUM(X15:X16)</f>
        <v>0.2</v>
      </c>
      <c r="Y17" s="440">
        <f>SUM(Y15:Y16)</f>
        <v>8.6</v>
      </c>
      <c r="Z17" s="441">
        <f>SUM(Z15:Z16)</f>
        <v>7</v>
      </c>
    </row>
    <row r="18" spans="1:26" ht="6.75" customHeight="1">
      <c r="A18" s="515"/>
      <c r="B18" s="313"/>
      <c r="C18" s="6"/>
      <c r="D18" s="6"/>
      <c r="E18" s="6"/>
      <c r="F18" s="58"/>
      <c r="G18" s="6"/>
      <c r="H18" s="6"/>
      <c r="I18" s="6"/>
      <c r="J18" s="6"/>
      <c r="K18" s="6"/>
      <c r="L18" s="6"/>
      <c r="M18" s="6"/>
      <c r="N18" s="6"/>
      <c r="O18" s="6"/>
      <c r="P18" s="58"/>
      <c r="Q18" s="6"/>
      <c r="R18" s="6"/>
      <c r="S18" s="6"/>
      <c r="T18" s="6"/>
      <c r="U18" s="6"/>
      <c r="V18" s="6"/>
      <c r="W18" s="16"/>
      <c r="X18" s="16"/>
      <c r="Y18" s="16"/>
      <c r="Z18" s="513"/>
    </row>
    <row r="19" spans="1:26" ht="7.5" customHeight="1" thickBot="1">
      <c r="A19" s="197"/>
      <c r="B19" s="139"/>
      <c r="C19" s="10"/>
      <c r="D19" s="154"/>
      <c r="E19" s="154"/>
      <c r="F19" s="38"/>
      <c r="G19" s="10"/>
      <c r="H19" s="10"/>
      <c r="I19" s="10"/>
      <c r="J19" s="10"/>
      <c r="K19" s="10"/>
      <c r="L19" s="10"/>
      <c r="M19" s="2"/>
      <c r="N19" s="2"/>
      <c r="O19" s="2"/>
      <c r="P19" s="38"/>
      <c r="Q19" s="10"/>
      <c r="R19" s="2"/>
      <c r="S19" s="2"/>
      <c r="T19" s="2"/>
      <c r="U19" s="10"/>
      <c r="V19" s="10"/>
      <c r="W19" s="17"/>
      <c r="X19" s="17"/>
      <c r="Y19" s="17"/>
      <c r="Z19" s="10"/>
    </row>
    <row r="20" spans="1:26" s="14" customFormat="1" ht="12.75">
      <c r="A20" s="2004" t="s">
        <v>37</v>
      </c>
      <c r="B20" s="2005"/>
      <c r="C20" s="141"/>
      <c r="D20" s="141"/>
      <c r="E20" s="141"/>
      <c r="F20" s="140"/>
      <c r="G20" s="141"/>
      <c r="H20" s="141"/>
      <c r="I20" s="141"/>
      <c r="J20" s="141"/>
      <c r="K20" s="141"/>
      <c r="L20" s="141"/>
      <c r="M20" s="142"/>
      <c r="N20" s="142"/>
      <c r="O20" s="142"/>
      <c r="P20" s="140"/>
      <c r="Q20" s="141"/>
      <c r="R20" s="142"/>
      <c r="S20" s="142"/>
      <c r="T20" s="142"/>
      <c r="U20" s="141"/>
      <c r="V20" s="141"/>
      <c r="W20" s="156"/>
      <c r="X20" s="156"/>
      <c r="Y20" s="156"/>
      <c r="Z20" s="155"/>
    </row>
    <row r="21" spans="1:26" ht="12.75" customHeight="1">
      <c r="A21" s="215">
        <v>3.1</v>
      </c>
      <c r="B21" s="647" t="str">
        <f>HYPERLINK("[http://data.ckrumlov.cz/files/4569-katalog-vydajovych-priorit-a-zasobnik-ap.xls]5.ŽP_2a3!a53","Projektová a inženýrská příprava PPO na Vltavě")</f>
        <v>Projektová a inženýrská příprava PPO na Vltavě</v>
      </c>
      <c r="C21" s="108"/>
      <c r="D21" s="134">
        <v>1</v>
      </c>
      <c r="E21" s="171">
        <f>SUM(C21:D21)</f>
        <v>1</v>
      </c>
      <c r="F21" s="172"/>
      <c r="G21" s="110"/>
      <c r="H21" s="108"/>
      <c r="I21" s="134"/>
      <c r="J21" s="171">
        <f>SUM(H21:I21)</f>
        <v>0</v>
      </c>
      <c r="K21" s="173"/>
      <c r="L21" s="110"/>
      <c r="M21" s="174"/>
      <c r="N21" s="175"/>
      <c r="O21" s="176"/>
      <c r="P21" s="172"/>
      <c r="Q21" s="110"/>
      <c r="R21" s="177"/>
      <c r="S21" s="175">
        <v>0.3</v>
      </c>
      <c r="T21" s="176">
        <f>SUM(R21:S21)</f>
        <v>0.3</v>
      </c>
      <c r="U21" s="173"/>
      <c r="V21" s="110"/>
      <c r="W21" s="178">
        <f>R21+M21+H21+C21</f>
        <v>0</v>
      </c>
      <c r="X21" s="179">
        <f>S21+N21+I21+D21</f>
        <v>1.3</v>
      </c>
      <c r="Y21" s="180">
        <f>SUM(W21:X21)</f>
        <v>1.3</v>
      </c>
      <c r="Z21" s="137">
        <f>V21+Q21+L21+G21</f>
        <v>0</v>
      </c>
    </row>
    <row r="22" spans="1:26" s="13" customFormat="1" ht="12" customHeight="1" thickBot="1">
      <c r="A22" s="1749" t="s">
        <v>71</v>
      </c>
      <c r="B22" s="1750"/>
      <c r="C22" s="434">
        <f>SUM(C21:C21)</f>
        <v>0</v>
      </c>
      <c r="D22" s="430">
        <f>SUM(D21:D21)</f>
        <v>1</v>
      </c>
      <c r="E22" s="431">
        <f>SUM(E21:E21)</f>
        <v>1</v>
      </c>
      <c r="F22" s="432"/>
      <c r="G22" s="433">
        <f>SUM(G21:G21)</f>
        <v>0</v>
      </c>
      <c r="H22" s="434">
        <f>SUM(H20:H21)</f>
        <v>0</v>
      </c>
      <c r="I22" s="430">
        <f>SUM(I21:I21)</f>
        <v>0</v>
      </c>
      <c r="J22" s="431">
        <f>SUM(H22:I22)</f>
        <v>0</v>
      </c>
      <c r="K22" s="435"/>
      <c r="L22" s="433">
        <f>SUM(L21)</f>
        <v>0</v>
      </c>
      <c r="M22" s="442">
        <f>SUM(M21:M21)</f>
        <v>0</v>
      </c>
      <c r="N22" s="443">
        <f>SUM(N21:N21)</f>
        <v>0</v>
      </c>
      <c r="O22" s="444">
        <f>SUM(O21:O21)</f>
        <v>0</v>
      </c>
      <c r="P22" s="432"/>
      <c r="Q22" s="433">
        <f>SUM(Q21:Q21)</f>
        <v>0</v>
      </c>
      <c r="R22" s="445">
        <f>SUM(R21:R21)</f>
        <v>0</v>
      </c>
      <c r="S22" s="443">
        <f>SUM(S21:S21)</f>
        <v>0.3</v>
      </c>
      <c r="T22" s="444">
        <f>SUM(T21:T21)</f>
        <v>0.3</v>
      </c>
      <c r="U22" s="435"/>
      <c r="V22" s="433">
        <f>SUM(V21:V21)</f>
        <v>0</v>
      </c>
      <c r="W22" s="438">
        <f>SUM(C22,H22,M22,R22)</f>
        <v>0</v>
      </c>
      <c r="X22" s="439">
        <f>SUM(X21:X21)</f>
        <v>1.3</v>
      </c>
      <c r="Y22" s="440">
        <f>SUM(E22,J22,O22,U22)</f>
        <v>1</v>
      </c>
      <c r="Z22" s="441">
        <f>V22+Q22+L22+G22</f>
        <v>0</v>
      </c>
    </row>
    <row r="23" spans="1:27" ht="8.25" customHeight="1">
      <c r="A23" s="1514"/>
      <c r="B23" s="1515"/>
      <c r="C23" s="1116"/>
      <c r="D23" s="1116"/>
      <c r="E23" s="1116"/>
      <c r="F23" s="1516"/>
      <c r="G23" s="1116"/>
      <c r="H23" s="1116"/>
      <c r="I23" s="1116"/>
      <c r="J23" s="1116"/>
      <c r="K23" s="1116"/>
      <c r="L23" s="1116"/>
      <c r="M23" s="1517"/>
      <c r="N23" s="1517"/>
      <c r="O23" s="1517"/>
      <c r="P23" s="1516"/>
      <c r="Q23" s="1116"/>
      <c r="R23" s="1517"/>
      <c r="S23" s="1517"/>
      <c r="T23" s="1517"/>
      <c r="U23" s="1116"/>
      <c r="V23" s="1116"/>
      <c r="W23" s="1518"/>
      <c r="X23" s="1518"/>
      <c r="Y23" s="1518"/>
      <c r="Z23" s="1116"/>
      <c r="AA23" s="4"/>
    </row>
    <row r="24" spans="1:26" ht="15.75">
      <c r="A24" s="1177" t="s">
        <v>352</v>
      </c>
      <c r="B24" s="1179"/>
      <c r="C24" s="1179"/>
      <c r="D24" s="1179"/>
      <c r="E24" s="1179"/>
      <c r="F24" s="1179"/>
      <c r="G24" s="1179"/>
      <c r="H24" s="1179"/>
      <c r="I24" s="1179"/>
      <c r="J24" s="1179"/>
      <c r="K24" s="1179"/>
      <c r="L24" s="1179"/>
      <c r="M24" s="1179"/>
      <c r="N24" s="1179"/>
      <c r="O24" s="1179"/>
      <c r="P24" s="1179"/>
      <c r="Q24" s="1179"/>
      <c r="R24" s="1179"/>
      <c r="S24" s="1179"/>
      <c r="T24" s="1179"/>
      <c r="U24" s="1179"/>
      <c r="V24" s="1179"/>
      <c r="W24" s="1179"/>
      <c r="X24" s="1513"/>
      <c r="Y24" s="2117" t="s">
        <v>38</v>
      </c>
      <c r="Z24" s="2118"/>
    </row>
    <row r="25" spans="1:28" s="18" customFormat="1" ht="12.75">
      <c r="A25" s="1511" t="s">
        <v>415</v>
      </c>
      <c r="B25" s="795"/>
      <c r="C25" s="796"/>
      <c r="D25" s="796"/>
      <c r="E25" s="796"/>
      <c r="F25" s="796"/>
      <c r="G25" s="796"/>
      <c r="H25" s="1819" t="s">
        <v>416</v>
      </c>
      <c r="I25" s="1820"/>
      <c r="J25" s="1820"/>
      <c r="K25" s="1820"/>
      <c r="L25" s="1820"/>
      <c r="M25" s="1820"/>
      <c r="N25" s="1820"/>
      <c r="O25" s="1820"/>
      <c r="P25" s="1820"/>
      <c r="Q25" s="1820"/>
      <c r="R25" s="1820"/>
      <c r="S25" s="796"/>
      <c r="T25" s="796"/>
      <c r="U25" s="796"/>
      <c r="V25" s="796"/>
      <c r="W25" s="796"/>
      <c r="X25" s="796"/>
      <c r="Y25" s="797"/>
      <c r="Z25" s="1519"/>
      <c r="AA25" s="792"/>
      <c r="AB25" s="798"/>
    </row>
    <row r="26" spans="1:28" s="18" customFormat="1" ht="12.75">
      <c r="A26" s="1511"/>
      <c r="B26" s="799" t="s">
        <v>418</v>
      </c>
      <c r="C26" s="800"/>
      <c r="D26" s="800"/>
      <c r="E26" s="800"/>
      <c r="F26" s="796"/>
      <c r="G26" s="796"/>
      <c r="H26" s="1819"/>
      <c r="I26" s="1819"/>
      <c r="J26" s="1819"/>
      <c r="K26" s="1819"/>
      <c r="L26" s="1819"/>
      <c r="M26" s="1819"/>
      <c r="N26" s="1819"/>
      <c r="O26" s="1819"/>
      <c r="P26" s="1819"/>
      <c r="Q26" s="1819"/>
      <c r="R26" s="1819"/>
      <c r="S26" s="796"/>
      <c r="T26" s="796"/>
      <c r="U26" s="796"/>
      <c r="V26" s="796"/>
      <c r="W26" s="796"/>
      <c r="X26" s="796"/>
      <c r="Y26" s="797"/>
      <c r="Z26" s="793"/>
      <c r="AA26" s="792"/>
      <c r="AB26" s="798"/>
    </row>
    <row r="27" spans="1:27" ht="12" customHeight="1" thickBot="1">
      <c r="A27" s="1512"/>
      <c r="B27" s="1372"/>
      <c r="C27" s="1373"/>
      <c r="D27" s="1374"/>
      <c r="E27" s="1374"/>
      <c r="F27" s="1374"/>
      <c r="G27" s="1375"/>
      <c r="H27" s="1373"/>
      <c r="I27" s="1374"/>
      <c r="J27" s="1374"/>
      <c r="K27" s="1374"/>
      <c r="L27" s="1375"/>
      <c r="M27" s="1373"/>
      <c r="N27" s="1374"/>
      <c r="O27" s="1374"/>
      <c r="P27" s="1374"/>
      <c r="Q27" s="1375"/>
      <c r="R27" s="1373"/>
      <c r="S27" s="1374"/>
      <c r="T27" s="1374"/>
      <c r="U27" s="1374"/>
      <c r="V27" s="1374"/>
      <c r="W27" s="1374"/>
      <c r="X27" s="1375"/>
      <c r="Y27" s="1376"/>
      <c r="Z27" s="1377"/>
      <c r="AA27" s="4"/>
    </row>
    <row r="28" spans="1:26" ht="13.5" customHeight="1">
      <c r="A28" s="2143" t="s">
        <v>353</v>
      </c>
      <c r="B28" s="2144" t="s">
        <v>354</v>
      </c>
      <c r="C28" s="2147" t="s">
        <v>42</v>
      </c>
      <c r="D28" s="2148"/>
      <c r="E28" s="2148"/>
      <c r="F28" s="2148"/>
      <c r="G28" s="2149"/>
      <c r="H28" s="2147" t="s">
        <v>43</v>
      </c>
      <c r="I28" s="2148"/>
      <c r="J28" s="2148"/>
      <c r="K28" s="2148"/>
      <c r="L28" s="2149"/>
      <c r="M28" s="2151" t="s">
        <v>44</v>
      </c>
      <c r="N28" s="2152"/>
      <c r="O28" s="2152"/>
      <c r="P28" s="2152"/>
      <c r="Q28" s="2153"/>
      <c r="R28" s="2154" t="s">
        <v>142</v>
      </c>
      <c r="S28" s="2155"/>
      <c r="T28" s="2155"/>
      <c r="U28" s="2155"/>
      <c r="V28" s="2155"/>
      <c r="W28" s="2155"/>
      <c r="X28" s="2155"/>
      <c r="Y28" s="2155"/>
      <c r="Z28" s="2156"/>
    </row>
    <row r="29" spans="1:26" ht="24" customHeight="1" thickBot="1">
      <c r="A29" s="1833"/>
      <c r="B29" s="1831"/>
      <c r="C29" s="46" t="s">
        <v>1</v>
      </c>
      <c r="D29" s="143" t="s">
        <v>213</v>
      </c>
      <c r="E29" s="144" t="s">
        <v>2</v>
      </c>
      <c r="F29" s="1736" t="s">
        <v>5</v>
      </c>
      <c r="G29" s="1734"/>
      <c r="H29" s="46" t="s">
        <v>1</v>
      </c>
      <c r="I29" s="143" t="s">
        <v>213</v>
      </c>
      <c r="J29" s="145" t="s">
        <v>2</v>
      </c>
      <c r="K29" s="1758" t="s">
        <v>5</v>
      </c>
      <c r="L29" s="1759"/>
      <c r="M29" s="47" t="s">
        <v>1</v>
      </c>
      <c r="N29" s="148" t="s">
        <v>213</v>
      </c>
      <c r="O29" s="149" t="s">
        <v>2</v>
      </c>
      <c r="P29" s="1758" t="s">
        <v>5</v>
      </c>
      <c r="Q29" s="1759"/>
      <c r="R29" s="1992" t="s">
        <v>143</v>
      </c>
      <c r="S29" s="1993"/>
      <c r="T29" s="1993"/>
      <c r="U29" s="1993"/>
      <c r="V29" s="1994"/>
      <c r="W29" s="301" t="s">
        <v>1</v>
      </c>
      <c r="X29" s="302" t="s">
        <v>213</v>
      </c>
      <c r="Y29" s="303" t="s">
        <v>2</v>
      </c>
      <c r="Z29" s="304" t="s">
        <v>5</v>
      </c>
    </row>
    <row r="30" spans="1:26" s="530" customFormat="1" ht="26.25" customHeight="1" thickBot="1">
      <c r="A30" s="2145" t="s">
        <v>266</v>
      </c>
      <c r="B30" s="2146"/>
      <c r="C30" s="125">
        <f>C44+C35+C55</f>
        <v>12.8</v>
      </c>
      <c r="D30" s="126">
        <f>D60</f>
        <v>0</v>
      </c>
      <c r="E30" s="158">
        <f>C30+D30</f>
        <v>12.8</v>
      </c>
      <c r="F30" s="128"/>
      <c r="G30" s="129">
        <f>G60</f>
        <v>3.1</v>
      </c>
      <c r="H30" s="125">
        <f>I60</f>
        <v>0</v>
      </c>
      <c r="I30" s="126">
        <f>H60</f>
        <v>0</v>
      </c>
      <c r="J30" s="127">
        <f>H30+I30</f>
        <v>0</v>
      </c>
      <c r="K30" s="130"/>
      <c r="L30" s="129">
        <f>L60</f>
        <v>0</v>
      </c>
      <c r="M30" s="130">
        <f>M60</f>
        <v>1</v>
      </c>
      <c r="N30" s="126">
        <f>N60</f>
        <v>0</v>
      </c>
      <c r="O30" s="158">
        <f>SUM(M30:N30)</f>
        <v>1</v>
      </c>
      <c r="P30" s="130"/>
      <c r="Q30" s="131">
        <f>Q60</f>
        <v>0</v>
      </c>
      <c r="R30" s="320"/>
      <c r="S30" s="1995"/>
      <c r="T30" s="1995"/>
      <c r="U30" s="1995"/>
      <c r="V30" s="1996"/>
      <c r="W30" s="34">
        <f>C30+H30+M30</f>
        <v>13.8</v>
      </c>
      <c r="X30" s="181">
        <f>D30+I30+N30</f>
        <v>0</v>
      </c>
      <c r="Y30" s="188">
        <f>SUM(W30:X30)</f>
        <v>13.8</v>
      </c>
      <c r="Z30" s="35">
        <f>G30+L30+Q30</f>
        <v>3.1</v>
      </c>
    </row>
    <row r="31" spans="1:26" ht="12.75">
      <c r="A31" s="297" t="s">
        <v>225</v>
      </c>
      <c r="B31" s="298"/>
      <c r="C31" s="183"/>
      <c r="D31" s="183"/>
      <c r="E31" s="183"/>
      <c r="F31" s="184"/>
      <c r="G31" s="183"/>
      <c r="H31" s="183"/>
      <c r="I31" s="183"/>
      <c r="J31" s="183"/>
      <c r="K31" s="183"/>
      <c r="L31" s="183"/>
      <c r="M31" s="186"/>
      <c r="N31" s="186"/>
      <c r="O31" s="186"/>
      <c r="P31" s="184"/>
      <c r="Q31" s="183"/>
      <c r="R31" s="186"/>
      <c r="S31" s="186"/>
      <c r="T31" s="186"/>
      <c r="U31" s="183"/>
      <c r="V31" s="183"/>
      <c r="W31" s="187"/>
      <c r="X31" s="187"/>
      <c r="Y31" s="187"/>
      <c r="Z31" s="185"/>
    </row>
    <row r="32" spans="1:26" ht="12.75">
      <c r="A32" s="1378">
        <v>1</v>
      </c>
      <c r="B32" s="1379" t="s">
        <v>115</v>
      </c>
      <c r="C32" s="346"/>
      <c r="D32" s="160"/>
      <c r="E32" s="804"/>
      <c r="F32" s="555"/>
      <c r="G32" s="1380"/>
      <c r="H32" s="346"/>
      <c r="I32" s="159"/>
      <c r="J32" s="160"/>
      <c r="K32" s="337"/>
      <c r="L32" s="345"/>
      <c r="M32" s="346"/>
      <c r="N32" s="159"/>
      <c r="O32" s="160"/>
      <c r="P32" s="336"/>
      <c r="Q32" s="345"/>
      <c r="R32" s="2124"/>
      <c r="S32" s="2125"/>
      <c r="T32" s="2125"/>
      <c r="U32" s="2125"/>
      <c r="V32" s="2125"/>
      <c r="W32" s="2125"/>
      <c r="X32" s="2125"/>
      <c r="Y32" s="2125"/>
      <c r="Z32" s="2126"/>
    </row>
    <row r="33" spans="1:26" s="202" customFormat="1" ht="12.75">
      <c r="A33" s="801">
        <v>1</v>
      </c>
      <c r="B33" s="330" t="s">
        <v>278</v>
      </c>
      <c r="C33" s="805">
        <v>10</v>
      </c>
      <c r="D33" s="842"/>
      <c r="E33" s="842">
        <f>SUM(C33:D33)</f>
        <v>10</v>
      </c>
      <c r="F33" s="1263"/>
      <c r="G33" s="1262"/>
      <c r="H33" s="805"/>
      <c r="I33" s="1256"/>
      <c r="J33" s="842"/>
      <c r="K33" s="1381"/>
      <c r="L33" s="1258"/>
      <c r="M33" s="805"/>
      <c r="N33" s="1256"/>
      <c r="O33" s="842"/>
      <c r="P33" s="1257"/>
      <c r="Q33" s="1258"/>
      <c r="R33" s="2081"/>
      <c r="S33" s="2082"/>
      <c r="T33" s="2082"/>
      <c r="U33" s="2082"/>
      <c r="V33" s="2082"/>
      <c r="W33" s="2082"/>
      <c r="X33" s="2082"/>
      <c r="Y33" s="2082"/>
      <c r="Z33" s="2150"/>
    </row>
    <row r="34" spans="1:26" s="202" customFormat="1" ht="12.75">
      <c r="A34" s="1147">
        <v>3</v>
      </c>
      <c r="B34" s="1148" t="s">
        <v>275</v>
      </c>
      <c r="C34" s="1134"/>
      <c r="D34" s="970"/>
      <c r="E34" s="970"/>
      <c r="F34" s="1135"/>
      <c r="G34" s="1136"/>
      <c r="H34" s="1134"/>
      <c r="I34" s="971"/>
      <c r="J34" s="970"/>
      <c r="K34" s="969"/>
      <c r="L34" s="973"/>
      <c r="M34" s="1134">
        <v>1</v>
      </c>
      <c r="N34" s="971"/>
      <c r="O34" s="970">
        <f>SUM(M34:N34)</f>
        <v>1</v>
      </c>
      <c r="P34" s="1246"/>
      <c r="Q34" s="973"/>
      <c r="R34" s="2042"/>
      <c r="S34" s="2043"/>
      <c r="T34" s="2043"/>
      <c r="U34" s="2043"/>
      <c r="V34" s="2043"/>
      <c r="W34" s="2043"/>
      <c r="X34" s="2043"/>
      <c r="Y34" s="2043"/>
      <c r="Z34" s="2058"/>
    </row>
    <row r="35" spans="1:33" s="42" customFormat="1" ht="13.5" thickBot="1">
      <c r="A35" s="1907" t="s">
        <v>195</v>
      </c>
      <c r="B35" s="1908"/>
      <c r="C35" s="112">
        <f>SUM(C32:C34)</f>
        <v>10</v>
      </c>
      <c r="D35" s="117">
        <f>SUM(D32:D34)</f>
        <v>0</v>
      </c>
      <c r="E35" s="1081">
        <f>SUM(E32:E34)</f>
        <v>10</v>
      </c>
      <c r="F35" s="1137"/>
      <c r="G35" s="113">
        <f>SUM(G32:G34)</f>
        <v>0</v>
      </c>
      <c r="H35" s="112">
        <f>SUM(H32:H34)</f>
        <v>0</v>
      </c>
      <c r="I35" s="117">
        <f>SUM(I32:I34)</f>
        <v>0</v>
      </c>
      <c r="J35" s="1081">
        <f>SUM(J32:J34)</f>
        <v>0</v>
      </c>
      <c r="K35" s="1191"/>
      <c r="L35" s="113">
        <f>SUM(L32:L34)</f>
        <v>0</v>
      </c>
      <c r="M35" s="112">
        <f>SUM(M32:M34)</f>
        <v>1</v>
      </c>
      <c r="N35" s="117">
        <f>SUM(N32:N34)</f>
        <v>0</v>
      </c>
      <c r="O35" s="118">
        <f>SUM(O32:O34)</f>
        <v>1</v>
      </c>
      <c r="P35" s="119"/>
      <c r="Q35" s="113">
        <f>SUM(Q32:Q34)</f>
        <v>0</v>
      </c>
      <c r="R35" s="1981"/>
      <c r="S35" s="1982"/>
      <c r="T35" s="1982"/>
      <c r="U35" s="1982"/>
      <c r="V35" s="1983"/>
      <c r="W35" s="1138">
        <f>SUM(C35,H35,M35,R35)</f>
        <v>11</v>
      </c>
      <c r="X35" s="1139">
        <f>S35+N35+I35+D35</f>
        <v>0</v>
      </c>
      <c r="Y35" s="980">
        <f>T35+O35+J35+E35</f>
        <v>11</v>
      </c>
      <c r="Z35" s="106">
        <f>V35+Q35+L35+G35</f>
        <v>0</v>
      </c>
      <c r="AA35" s="20"/>
      <c r="AB35" s="20"/>
      <c r="AC35" s="20"/>
      <c r="AD35" s="20"/>
      <c r="AE35" s="20"/>
      <c r="AF35" s="20"/>
      <c r="AG35" s="520"/>
    </row>
    <row r="36" spans="1:33" ht="9.75" customHeight="1" thickBot="1">
      <c r="A36" s="408"/>
      <c r="B36" s="407"/>
      <c r="C36" s="6"/>
      <c r="D36" s="6"/>
      <c r="E36" s="104"/>
      <c r="F36" s="58"/>
      <c r="G36" s="6"/>
      <c r="H36" s="324"/>
      <c r="I36" s="6"/>
      <c r="J36" s="6"/>
      <c r="K36" s="6"/>
      <c r="L36" s="324"/>
      <c r="M36" s="4"/>
      <c r="N36" s="4"/>
      <c r="O36" s="4"/>
      <c r="P36" s="58"/>
      <c r="Q36" s="324"/>
      <c r="R36" s="4"/>
      <c r="S36" s="4"/>
      <c r="T36" s="28"/>
      <c r="U36" s="6"/>
      <c r="V36" s="324"/>
      <c r="W36" s="16"/>
      <c r="X36" s="16"/>
      <c r="Y36" s="16"/>
      <c r="Z36" s="324"/>
      <c r="AA36" s="4"/>
      <c r="AB36" s="4"/>
      <c r="AC36" s="4"/>
      <c r="AD36" s="4"/>
      <c r="AE36" s="4"/>
      <c r="AF36" s="4"/>
      <c r="AG36" s="4"/>
    </row>
    <row r="37" spans="1:33" ht="12.75">
      <c r="A37" s="258" t="s">
        <v>226</v>
      </c>
      <c r="B37" s="259"/>
      <c r="C37" s="183"/>
      <c r="D37" s="183"/>
      <c r="E37" s="183"/>
      <c r="F37" s="184"/>
      <c r="G37" s="183"/>
      <c r="H37" s="183"/>
      <c r="I37" s="183"/>
      <c r="J37" s="183"/>
      <c r="K37" s="183"/>
      <c r="L37" s="183"/>
      <c r="M37" s="183"/>
      <c r="N37" s="183"/>
      <c r="O37" s="183"/>
      <c r="P37" s="184"/>
      <c r="Q37" s="183"/>
      <c r="R37" s="183"/>
      <c r="S37" s="183"/>
      <c r="T37" s="183"/>
      <c r="U37" s="183"/>
      <c r="V37" s="183"/>
      <c r="W37" s="187"/>
      <c r="X37" s="187"/>
      <c r="Y37" s="187"/>
      <c r="Z37" s="185"/>
      <c r="AA37" s="4"/>
      <c r="AB37" s="4"/>
      <c r="AC37" s="4"/>
      <c r="AD37" s="4"/>
      <c r="AE37" s="4"/>
      <c r="AF37" s="4"/>
      <c r="AG37" s="4"/>
    </row>
    <row r="38" spans="1:26" s="50" customFormat="1" ht="12.75">
      <c r="A38" s="1382">
        <v>1</v>
      </c>
      <c r="B38" s="1383" t="s">
        <v>276</v>
      </c>
      <c r="C38" s="1306"/>
      <c r="D38" s="1307"/>
      <c r="E38" s="1307"/>
      <c r="F38" s="1384"/>
      <c r="G38" s="1385"/>
      <c r="H38" s="1306"/>
      <c r="I38" s="1310"/>
      <c r="J38" s="1307"/>
      <c r="K38" s="1309"/>
      <c r="L38" s="1311"/>
      <c r="M38" s="1306"/>
      <c r="N38" s="1310"/>
      <c r="O38" s="1307"/>
      <c r="P38" s="1308"/>
      <c r="Q38" s="1311"/>
      <c r="R38" s="2111"/>
      <c r="S38" s="2112"/>
      <c r="T38" s="2112"/>
      <c r="U38" s="2112"/>
      <c r="V38" s="2112"/>
      <c r="W38" s="2112"/>
      <c r="X38" s="2112"/>
      <c r="Y38" s="2112"/>
      <c r="Z38" s="2113"/>
    </row>
    <row r="39" spans="1:29" s="13" customFormat="1" ht="34.5" customHeight="1">
      <c r="A39" s="1386">
        <v>1</v>
      </c>
      <c r="B39" s="1551" t="s">
        <v>116</v>
      </c>
      <c r="C39" s="1387"/>
      <c r="D39" s="1388"/>
      <c r="E39" s="1388"/>
      <c r="F39" s="1389" t="s">
        <v>371</v>
      </c>
      <c r="G39" s="1390"/>
      <c r="H39" s="1391"/>
      <c r="I39" s="1392"/>
      <c r="J39" s="1388"/>
      <c r="K39" s="1393"/>
      <c r="L39" s="1390"/>
      <c r="M39" s="1391"/>
      <c r="N39" s="1392"/>
      <c r="O39" s="1394"/>
      <c r="P39" s="1393"/>
      <c r="Q39" s="1390"/>
      <c r="R39" s="2129" t="s">
        <v>496</v>
      </c>
      <c r="S39" s="2130"/>
      <c r="T39" s="2130"/>
      <c r="U39" s="2130"/>
      <c r="V39" s="2130"/>
      <c r="W39" s="2130"/>
      <c r="X39" s="2130"/>
      <c r="Y39" s="2130"/>
      <c r="Z39" s="2131"/>
      <c r="AB39" s="20"/>
      <c r="AC39" s="20"/>
    </row>
    <row r="40" spans="1:26" s="202" customFormat="1" ht="25.5" customHeight="1">
      <c r="A40" s="1395">
        <v>1</v>
      </c>
      <c r="B40" s="330" t="s">
        <v>279</v>
      </c>
      <c r="C40" s="821"/>
      <c r="D40" s="823"/>
      <c r="E40" s="823"/>
      <c r="F40" s="1271"/>
      <c r="G40" s="828"/>
      <c r="H40" s="821"/>
      <c r="I40" s="822"/>
      <c r="J40" s="842"/>
      <c r="K40" s="1381"/>
      <c r="L40" s="1258"/>
      <c r="M40" s="805"/>
      <c r="N40" s="1256"/>
      <c r="O40" s="842"/>
      <c r="P40" s="1257"/>
      <c r="Q40" s="1258"/>
      <c r="R40" s="2023"/>
      <c r="S40" s="2024"/>
      <c r="T40" s="2024"/>
      <c r="U40" s="2024"/>
      <c r="V40" s="2024"/>
      <c r="W40" s="2024"/>
      <c r="X40" s="2024"/>
      <c r="Y40" s="2024"/>
      <c r="Z40" s="2025"/>
    </row>
    <row r="41" spans="1:26" s="202" customFormat="1" ht="22.5" customHeight="1">
      <c r="A41" s="1015">
        <v>1</v>
      </c>
      <c r="B41" s="1396" t="s">
        <v>277</v>
      </c>
      <c r="C41" s="821">
        <v>2.8</v>
      </c>
      <c r="D41" s="823"/>
      <c r="E41" s="823">
        <f>SUM(C41:D41)</f>
        <v>2.8</v>
      </c>
      <c r="F41" s="1271" t="s">
        <v>486</v>
      </c>
      <c r="G41" s="828">
        <v>2.1</v>
      </c>
      <c r="H41" s="821"/>
      <c r="I41" s="822"/>
      <c r="J41" s="823"/>
      <c r="K41" s="824"/>
      <c r="L41" s="820"/>
      <c r="M41" s="821"/>
      <c r="N41" s="822"/>
      <c r="O41" s="823"/>
      <c r="P41" s="1184"/>
      <c r="Q41" s="820"/>
      <c r="R41" s="1923" t="s">
        <v>500</v>
      </c>
      <c r="S41" s="2127"/>
      <c r="T41" s="2127"/>
      <c r="U41" s="2127"/>
      <c r="V41" s="2127"/>
      <c r="W41" s="2127"/>
      <c r="X41" s="2127"/>
      <c r="Y41" s="2127"/>
      <c r="Z41" s="2128"/>
    </row>
    <row r="42" spans="1:26" s="202" customFormat="1" ht="22.5" customHeight="1">
      <c r="A42" s="1048">
        <v>3</v>
      </c>
      <c r="B42" s="1435" t="s">
        <v>497</v>
      </c>
      <c r="C42" s="1277"/>
      <c r="D42" s="1279"/>
      <c r="E42" s="1279"/>
      <c r="F42" s="1275"/>
      <c r="G42" s="1436"/>
      <c r="H42" s="1437"/>
      <c r="I42" s="1278"/>
      <c r="J42" s="1279"/>
      <c r="K42" s="1438"/>
      <c r="L42" s="1366"/>
      <c r="M42" s="1437"/>
      <c r="N42" s="1278"/>
      <c r="O42" s="1439"/>
      <c r="P42" s="1364"/>
      <c r="Q42" s="1366"/>
      <c r="R42" s="2114"/>
      <c r="S42" s="2115"/>
      <c r="T42" s="2115"/>
      <c r="U42" s="2115"/>
      <c r="V42" s="2115"/>
      <c r="W42" s="2115"/>
      <c r="X42" s="2115"/>
      <c r="Y42" s="2115"/>
      <c r="Z42" s="2116"/>
    </row>
    <row r="43" spans="1:33" ht="24" customHeight="1">
      <c r="A43" s="1424">
        <v>3</v>
      </c>
      <c r="B43" s="1425" t="s">
        <v>267</v>
      </c>
      <c r="C43" s="1426"/>
      <c r="D43" s="1427"/>
      <c r="E43" s="1427"/>
      <c r="F43" s="1428"/>
      <c r="G43" s="1429"/>
      <c r="H43" s="1430"/>
      <c r="I43" s="1431"/>
      <c r="J43" s="1427"/>
      <c r="K43" s="1428"/>
      <c r="L43" s="1429"/>
      <c r="M43" s="1432"/>
      <c r="N43" s="1433"/>
      <c r="O43" s="1434"/>
      <c r="P43" s="1428"/>
      <c r="Q43" s="1429"/>
      <c r="R43" s="2121" t="s">
        <v>268</v>
      </c>
      <c r="S43" s="2122"/>
      <c r="T43" s="2122"/>
      <c r="U43" s="2122"/>
      <c r="V43" s="2122"/>
      <c r="W43" s="2122"/>
      <c r="X43" s="2122"/>
      <c r="Y43" s="2122"/>
      <c r="Z43" s="2123"/>
      <c r="AA43" s="4"/>
      <c r="AB43" s="4"/>
      <c r="AC43" s="4"/>
      <c r="AD43" s="4"/>
      <c r="AE43" s="4"/>
      <c r="AF43" s="4"/>
      <c r="AG43" s="4"/>
    </row>
    <row r="44" spans="1:45" s="42" customFormat="1" ht="13.5" thickBot="1">
      <c r="A44" s="1907" t="s">
        <v>196</v>
      </c>
      <c r="B44" s="2055"/>
      <c r="C44" s="112">
        <f>SUM(C38:C43)</f>
        <v>2.8</v>
      </c>
      <c r="D44" s="117">
        <f>SUM(D38:D43)</f>
        <v>0</v>
      </c>
      <c r="E44" s="118">
        <f>SUM(E38:E43)</f>
        <v>2.8</v>
      </c>
      <c r="F44" s="119"/>
      <c r="G44" s="106">
        <f>SUM(G38:G43)</f>
        <v>2.1</v>
      </c>
      <c r="H44" s="112">
        <f>SUM(H38:H43)</f>
        <v>0</v>
      </c>
      <c r="I44" s="117">
        <f>SUM(I38:I43)</f>
        <v>0</v>
      </c>
      <c r="J44" s="118">
        <f>SUM(J38:J43)</f>
        <v>0</v>
      </c>
      <c r="K44" s="975"/>
      <c r="L44" s="113">
        <f>SUM(L38:L43)</f>
        <v>0</v>
      </c>
      <c r="M44" s="112">
        <f>SUM(M38:M43)</f>
        <v>0</v>
      </c>
      <c r="N44" s="117">
        <f>SUM(N38:N43)</f>
        <v>0</v>
      </c>
      <c r="O44" s="118">
        <f>SUM(O38:O43)</f>
        <v>0</v>
      </c>
      <c r="P44" s="119"/>
      <c r="Q44" s="113">
        <f>SUM(Q38:Q43)</f>
        <v>0</v>
      </c>
      <c r="R44" s="1981"/>
      <c r="S44" s="1982"/>
      <c r="T44" s="1982"/>
      <c r="U44" s="1982"/>
      <c r="V44" s="1983"/>
      <c r="W44" s="1138">
        <f>SUM(C44,H44,M44,R44)</f>
        <v>2.8</v>
      </c>
      <c r="X44" s="1139">
        <f>SUM(D44,I44,N44,S44)</f>
        <v>0</v>
      </c>
      <c r="Y44" s="1165">
        <f>SUM(E44,J44,O44)</f>
        <v>2.8</v>
      </c>
      <c r="Z44" s="106">
        <f>V44+Q44+L44+G44</f>
        <v>2.1</v>
      </c>
      <c r="AA44" s="20"/>
      <c r="AB44" s="20"/>
      <c r="AC44" s="20"/>
      <c r="AD44" s="20"/>
      <c r="AE44" s="20"/>
      <c r="AF44" s="20"/>
      <c r="AG44" s="20"/>
      <c r="AH44" s="20"/>
      <c r="AI44" s="20"/>
      <c r="AJ44" s="20"/>
      <c r="AK44" s="20"/>
      <c r="AL44" s="20"/>
      <c r="AM44" s="20"/>
      <c r="AN44" s="20"/>
      <c r="AO44" s="20"/>
      <c r="AP44" s="20"/>
      <c r="AQ44" s="20"/>
      <c r="AR44" s="20"/>
      <c r="AS44" s="20"/>
    </row>
    <row r="45" spans="1:26" s="20" customFormat="1" ht="8.25" customHeight="1" thickBot="1">
      <c r="A45" s="515"/>
      <c r="B45" s="515"/>
      <c r="C45" s="516"/>
      <c r="D45" s="516"/>
      <c r="E45" s="516"/>
      <c r="F45" s="517"/>
      <c r="G45" s="516"/>
      <c r="H45" s="516"/>
      <c r="I45" s="516"/>
      <c r="J45" s="516"/>
      <c r="K45" s="516"/>
      <c r="L45" s="516"/>
      <c r="M45" s="516"/>
      <c r="N45" s="516"/>
      <c r="O45" s="516"/>
      <c r="P45" s="517"/>
      <c r="Q45" s="516"/>
      <c r="R45" s="518"/>
      <c r="S45" s="518"/>
      <c r="T45" s="518"/>
      <c r="U45" s="518"/>
      <c r="V45" s="518"/>
      <c r="W45" s="519"/>
      <c r="X45" s="514"/>
      <c r="Y45" s="519"/>
      <c r="Z45" s="516"/>
    </row>
    <row r="46" spans="1:33" ht="12.75">
      <c r="A46" s="258" t="s">
        <v>281</v>
      </c>
      <c r="B46" s="259"/>
      <c r="C46" s="183"/>
      <c r="D46" s="183"/>
      <c r="E46" s="183"/>
      <c r="F46" s="184"/>
      <c r="G46" s="183"/>
      <c r="H46" s="183"/>
      <c r="I46" s="183"/>
      <c r="J46" s="183"/>
      <c r="K46" s="183"/>
      <c r="L46" s="183"/>
      <c r="M46" s="183"/>
      <c r="N46" s="183"/>
      <c r="O46" s="183"/>
      <c r="P46" s="184"/>
      <c r="Q46" s="183"/>
      <c r="R46" s="183"/>
      <c r="S46" s="183"/>
      <c r="T46" s="183"/>
      <c r="U46" s="183"/>
      <c r="V46" s="183"/>
      <c r="W46" s="187"/>
      <c r="X46" s="187"/>
      <c r="Y46" s="187"/>
      <c r="Z46" s="185"/>
      <c r="AA46" s="4"/>
      <c r="AB46" s="4"/>
      <c r="AC46" s="4"/>
      <c r="AD46" s="4"/>
      <c r="AE46" s="4"/>
      <c r="AF46" s="4"/>
      <c r="AG46" s="4"/>
    </row>
    <row r="47" spans="1:29" s="202" customFormat="1" ht="25.5" customHeight="1">
      <c r="A47" s="1397" t="s">
        <v>498</v>
      </c>
      <c r="B47" s="536" t="s">
        <v>547</v>
      </c>
      <c r="C47" s="1277">
        <v>1.5</v>
      </c>
      <c r="D47" s="1279"/>
      <c r="E47" s="1336">
        <f>SUM(C47:D47)</f>
        <v>1.5</v>
      </c>
      <c r="F47" s="1184" t="s">
        <v>322</v>
      </c>
      <c r="G47" s="1398">
        <v>1</v>
      </c>
      <c r="H47" s="1309"/>
      <c r="I47" s="1310"/>
      <c r="J47" s="1399"/>
      <c r="K47" s="1184"/>
      <c r="L47" s="1400"/>
      <c r="M47" s="1401"/>
      <c r="N47" s="1402"/>
      <c r="O47" s="1399"/>
      <c r="P47" s="1184"/>
      <c r="Q47" s="1400"/>
      <c r="R47" s="2132"/>
      <c r="S47" s="2133"/>
      <c r="T47" s="2133"/>
      <c r="U47" s="2133"/>
      <c r="V47" s="2133"/>
      <c r="W47" s="2133"/>
      <c r="X47" s="2133"/>
      <c r="Y47" s="2133"/>
      <c r="Z47" s="2134"/>
      <c r="AB47" s="630"/>
      <c r="AC47" s="630"/>
    </row>
    <row r="48" spans="1:36" ht="24" customHeight="1">
      <c r="A48" s="1403" t="s">
        <v>499</v>
      </c>
      <c r="B48" s="1404" t="s">
        <v>236</v>
      </c>
      <c r="C48" s="1405"/>
      <c r="D48" s="1406"/>
      <c r="E48" s="1407"/>
      <c r="F48" s="212"/>
      <c r="G48" s="1408"/>
      <c r="H48" s="1409"/>
      <c r="I48" s="1221"/>
      <c r="J48" s="1410"/>
      <c r="K48" s="212"/>
      <c r="L48" s="1411"/>
      <c r="M48" s="1412"/>
      <c r="N48" s="1413"/>
      <c r="O48" s="1410"/>
      <c r="P48" s="212"/>
      <c r="Q48" s="1411"/>
      <c r="R48" s="2135"/>
      <c r="S48" s="2136"/>
      <c r="T48" s="2136"/>
      <c r="U48" s="2136"/>
      <c r="V48" s="2136"/>
      <c r="W48" s="2136"/>
      <c r="X48" s="2136"/>
      <c r="Y48" s="2137"/>
      <c r="Z48" s="2138"/>
      <c r="AA48" s="4"/>
      <c r="AB48" s="4"/>
      <c r="AC48" s="4"/>
      <c r="AD48" s="4"/>
      <c r="AE48" s="4"/>
      <c r="AF48" s="4"/>
      <c r="AG48" s="4"/>
      <c r="AH48" s="4"/>
      <c r="AI48" s="4"/>
      <c r="AJ48" s="4"/>
    </row>
    <row r="49" spans="1:36" s="42" customFormat="1" ht="13.5" thickBot="1">
      <c r="A49" s="1907" t="s">
        <v>282</v>
      </c>
      <c r="B49" s="1908"/>
      <c r="C49" s="112">
        <f>SUM(C47:C48)</f>
        <v>1.5</v>
      </c>
      <c r="D49" s="882">
        <f>SUM(D47:D48)</f>
        <v>0</v>
      </c>
      <c r="E49" s="886">
        <f>SUM(E47:E48)</f>
        <v>1.5</v>
      </c>
      <c r="F49" s="884"/>
      <c r="G49" s="885">
        <f>SUM(G47:G48)</f>
        <v>1</v>
      </c>
      <c r="H49" s="881">
        <f>SUM(H47:H48)</f>
        <v>0</v>
      </c>
      <c r="I49" s="882">
        <f>SUM(I47:I48)</f>
        <v>0</v>
      </c>
      <c r="J49" s="886">
        <f>SUM(J47:J48)</f>
        <v>0</v>
      </c>
      <c r="K49" s="1150"/>
      <c r="L49" s="885">
        <f>SUM(L47:L48)</f>
        <v>0</v>
      </c>
      <c r="M49" s="881">
        <f>SUM(M47:M48)</f>
        <v>0</v>
      </c>
      <c r="N49" s="882">
        <f>SUM(N47:N48)</f>
        <v>0</v>
      </c>
      <c r="O49" s="883">
        <f>SUM(O47:O48)</f>
        <v>0</v>
      </c>
      <c r="P49" s="898"/>
      <c r="Q49" s="885">
        <f>SUM(Q47:Q48)</f>
        <v>0</v>
      </c>
      <c r="R49" s="1837"/>
      <c r="S49" s="1838"/>
      <c r="T49" s="1838"/>
      <c r="U49" s="1838"/>
      <c r="V49" s="2099"/>
      <c r="W49" s="1414">
        <f>SUM(C49,H49,M49,R49)</f>
        <v>1.5</v>
      </c>
      <c r="X49" s="890">
        <f>S49+N49+I49+D49</f>
        <v>0</v>
      </c>
      <c r="Y49" s="980">
        <f>T49+O49+J49+E49</f>
        <v>1.5</v>
      </c>
      <c r="Z49" s="106">
        <f>V49+Q49+L49+G49</f>
        <v>1</v>
      </c>
      <c r="AA49" s="20"/>
      <c r="AB49" s="20"/>
      <c r="AC49" s="20"/>
      <c r="AD49" s="20"/>
      <c r="AE49" s="20"/>
      <c r="AF49" s="20"/>
      <c r="AG49" s="20"/>
      <c r="AH49" s="20"/>
      <c r="AI49" s="20"/>
      <c r="AJ49" s="520"/>
    </row>
    <row r="50" spans="1:31" s="42" customFormat="1" ht="13.5" thickBot="1">
      <c r="A50" s="2119" t="s">
        <v>370</v>
      </c>
      <c r="B50" s="2120"/>
      <c r="C50" s="1083">
        <f>C49+C44</f>
        <v>4.3</v>
      </c>
      <c r="D50" s="1084">
        <f>D49+D44</f>
        <v>0</v>
      </c>
      <c r="E50" s="1085">
        <f>E49+E44</f>
        <v>4.3</v>
      </c>
      <c r="F50" s="1086"/>
      <c r="G50" s="1087">
        <f>G49+G44</f>
        <v>3.1</v>
      </c>
      <c r="H50" s="1083">
        <f>H49+H44</f>
        <v>0</v>
      </c>
      <c r="I50" s="1084">
        <f>I49+I44</f>
        <v>0</v>
      </c>
      <c r="J50" s="1088">
        <f>H50+I50</f>
        <v>0</v>
      </c>
      <c r="K50" s="1089"/>
      <c r="L50" s="1087">
        <f>L49+L44</f>
        <v>0</v>
      </c>
      <c r="M50" s="1089">
        <f>M49+M44</f>
        <v>0</v>
      </c>
      <c r="N50" s="1084">
        <f>N49+N44</f>
        <v>0</v>
      </c>
      <c r="O50" s="1085">
        <f>N50+M50</f>
        <v>0</v>
      </c>
      <c r="P50" s="1089"/>
      <c r="Q50" s="636">
        <f>Q49+Q44</f>
        <v>0</v>
      </c>
      <c r="R50" s="1862"/>
      <c r="S50" s="1863"/>
      <c r="T50" s="1863"/>
      <c r="U50" s="1863"/>
      <c r="V50" s="2142"/>
      <c r="W50" s="1090">
        <f>W49+W44</f>
        <v>4.3</v>
      </c>
      <c r="X50" s="1090">
        <f>X49+X44</f>
        <v>0</v>
      </c>
      <c r="Y50" s="1090">
        <f>Y49+Y44</f>
        <v>4.3</v>
      </c>
      <c r="Z50" s="636">
        <f>G50+L50+Q50</f>
        <v>3.1</v>
      </c>
      <c r="AA50" s="316"/>
      <c r="AB50" s="20"/>
      <c r="AC50" s="20"/>
      <c r="AD50" s="20"/>
      <c r="AE50" s="20"/>
    </row>
    <row r="51" spans="1:27" ht="8.25" customHeight="1">
      <c r="A51" s="511"/>
      <c r="B51" s="512"/>
      <c r="C51" s="513"/>
      <c r="D51" s="513"/>
      <c r="E51" s="513"/>
      <c r="F51" s="532"/>
      <c r="G51" s="513"/>
      <c r="H51" s="513"/>
      <c r="I51" s="513"/>
      <c r="J51" s="513"/>
      <c r="K51" s="513"/>
      <c r="L51" s="513"/>
      <c r="M51" s="124"/>
      <c r="N51" s="124"/>
      <c r="O51" s="124"/>
      <c r="P51" s="532"/>
      <c r="Q51" s="513"/>
      <c r="R51" s="124"/>
      <c r="S51" s="124"/>
      <c r="T51" s="124"/>
      <c r="U51" s="513"/>
      <c r="V51" s="513"/>
      <c r="W51" s="533"/>
      <c r="X51" s="533"/>
      <c r="Y51" s="533"/>
      <c r="Z51" s="513"/>
      <c r="AA51" s="4"/>
    </row>
    <row r="52" spans="1:27" ht="8.25" customHeight="1" thickBot="1">
      <c r="A52" s="198"/>
      <c r="B52" s="5"/>
      <c r="C52" s="6"/>
      <c r="D52" s="6"/>
      <c r="E52" s="6"/>
      <c r="F52" s="58"/>
      <c r="G52" s="6"/>
      <c r="H52" s="6"/>
      <c r="I52" s="6"/>
      <c r="J52" s="6"/>
      <c r="K52" s="6"/>
      <c r="L52" s="6"/>
      <c r="M52" s="4"/>
      <c r="N52" s="4"/>
      <c r="O52" s="4"/>
      <c r="P52" s="58"/>
      <c r="Q52" s="6"/>
      <c r="R52" s="4"/>
      <c r="S52" s="4"/>
      <c r="T52" s="4"/>
      <c r="U52" s="6"/>
      <c r="V52" s="6"/>
      <c r="W52" s="16"/>
      <c r="X52" s="16"/>
      <c r="Y52" s="16"/>
      <c r="Z52" s="6"/>
      <c r="AA52" s="4"/>
    </row>
    <row r="53" spans="1:26" s="14" customFormat="1" ht="12.75">
      <c r="A53" s="297" t="s">
        <v>227</v>
      </c>
      <c r="B53" s="326"/>
      <c r="C53" s="141"/>
      <c r="D53" s="141"/>
      <c r="E53" s="141"/>
      <c r="F53" s="140"/>
      <c r="G53" s="141"/>
      <c r="H53" s="141"/>
      <c r="I53" s="141"/>
      <c r="J53" s="141"/>
      <c r="K53" s="141"/>
      <c r="L53" s="141"/>
      <c r="M53" s="142"/>
      <c r="N53" s="142"/>
      <c r="O53" s="142"/>
      <c r="P53" s="140"/>
      <c r="Q53" s="141"/>
      <c r="R53" s="142"/>
      <c r="S53" s="142"/>
      <c r="T53" s="142"/>
      <c r="U53" s="141"/>
      <c r="V53" s="141"/>
      <c r="W53" s="156"/>
      <c r="X53" s="156"/>
      <c r="Y53" s="156"/>
      <c r="Z53" s="155"/>
    </row>
    <row r="54" spans="1:26" ht="7.5" customHeight="1">
      <c r="A54" s="1415"/>
      <c r="B54" s="1416"/>
      <c r="C54" s="1417"/>
      <c r="D54" s="1418"/>
      <c r="E54" s="1419"/>
      <c r="F54" s="1420"/>
      <c r="G54" s="1421"/>
      <c r="H54" s="1422"/>
      <c r="I54" s="1418"/>
      <c r="J54" s="1419"/>
      <c r="K54" s="1420"/>
      <c r="L54" s="1423"/>
      <c r="M54" s="1422"/>
      <c r="N54" s="1418"/>
      <c r="O54" s="1419"/>
      <c r="P54" s="1420"/>
      <c r="Q54" s="1423"/>
      <c r="R54" s="2139"/>
      <c r="S54" s="2140"/>
      <c r="T54" s="2140"/>
      <c r="U54" s="2140"/>
      <c r="V54" s="2140"/>
      <c r="W54" s="2140"/>
      <c r="X54" s="2140"/>
      <c r="Y54" s="2140"/>
      <c r="Z54" s="2141"/>
    </row>
    <row r="55" spans="1:26" s="13" customFormat="1" ht="13.5" thickBot="1">
      <c r="A55" s="1907" t="s">
        <v>197</v>
      </c>
      <c r="B55" s="2055"/>
      <c r="C55" s="112">
        <f>SUM(C54:C54)</f>
        <v>0</v>
      </c>
      <c r="D55" s="117">
        <f>SUM(D54:D54)</f>
        <v>0</v>
      </c>
      <c r="E55" s="118">
        <f>SUM(E54:E54)</f>
        <v>0</v>
      </c>
      <c r="F55" s="119"/>
      <c r="G55" s="106">
        <f>SUM(G54:G54)</f>
        <v>0</v>
      </c>
      <c r="H55" s="112">
        <f>SUM(H54:H54)</f>
        <v>0</v>
      </c>
      <c r="I55" s="117">
        <f>SUM(I54:I54)</f>
        <v>0</v>
      </c>
      <c r="J55" s="118">
        <f>SUM(J54:J54)</f>
        <v>0</v>
      </c>
      <c r="K55" s="975"/>
      <c r="L55" s="113">
        <f>SUM(L54:L54)</f>
        <v>0</v>
      </c>
      <c r="M55" s="112">
        <f>SUM(M54:M54)</f>
        <v>0</v>
      </c>
      <c r="N55" s="117">
        <f>SUM(N54:N54)</f>
        <v>0</v>
      </c>
      <c r="O55" s="118">
        <f>SUM(O54:O54)</f>
        <v>0</v>
      </c>
      <c r="P55" s="119"/>
      <c r="Q55" s="113">
        <f>SUM(Q54:Q54)</f>
        <v>0</v>
      </c>
      <c r="R55" s="1837"/>
      <c r="S55" s="1838"/>
      <c r="T55" s="1838"/>
      <c r="U55" s="1838"/>
      <c r="V55" s="2099"/>
      <c r="W55" s="1138">
        <f>C55+H55+M55+R55</f>
        <v>0</v>
      </c>
      <c r="X55" s="1139">
        <f>SUM(D55,I55,N55,S55)</f>
        <v>0</v>
      </c>
      <c r="Y55" s="1165">
        <f>E55+J55+O55+T55</f>
        <v>0</v>
      </c>
      <c r="Z55" s="106">
        <f>V55+Q55+L55+G55</f>
        <v>0</v>
      </c>
    </row>
    <row r="56" spans="1:26" ht="10.5" customHeight="1" thickBot="1">
      <c r="A56" s="201"/>
      <c r="B56" s="65"/>
      <c r="C56" s="6"/>
      <c r="D56" s="6"/>
      <c r="E56" s="6"/>
      <c r="F56" s="58"/>
      <c r="G56" s="6"/>
      <c r="H56" s="66"/>
      <c r="I56" s="66"/>
      <c r="J56" s="66"/>
      <c r="K56" s="66"/>
      <c r="L56" s="66"/>
      <c r="M56" s="3"/>
      <c r="N56" s="3"/>
      <c r="O56" s="3"/>
      <c r="P56" s="213"/>
      <c r="Q56" s="66"/>
      <c r="R56" s="3"/>
      <c r="S56" s="3"/>
      <c r="T56" s="3"/>
      <c r="U56" s="66"/>
      <c r="V56" s="66"/>
      <c r="W56" s="67"/>
      <c r="X56" s="67"/>
      <c r="Y56" s="67"/>
      <c r="Z56" s="66"/>
    </row>
    <row r="57" spans="1:27" ht="12.75" customHeight="1" thickBot="1">
      <c r="A57" s="1858" t="s">
        <v>348</v>
      </c>
      <c r="B57" s="1859"/>
      <c r="C57" s="6"/>
      <c r="D57" s="6"/>
      <c r="E57" s="6"/>
      <c r="F57" s="58"/>
      <c r="G57" s="6"/>
      <c r="H57" s="6"/>
      <c r="I57" s="6"/>
      <c r="J57" s="6"/>
      <c r="K57" s="6"/>
      <c r="L57" s="6"/>
      <c r="M57" s="4"/>
      <c r="N57" s="4"/>
      <c r="O57" s="4"/>
      <c r="P57" s="6"/>
      <c r="Q57" s="6"/>
      <c r="R57" s="4"/>
      <c r="S57" s="4"/>
      <c r="T57" s="4"/>
      <c r="U57" s="6"/>
      <c r="V57" s="6"/>
      <c r="W57" s="16"/>
      <c r="X57" s="16"/>
      <c r="Y57" s="16"/>
      <c r="Z57" s="6"/>
      <c r="AA57" s="4"/>
    </row>
    <row r="58" spans="1:37" s="13" customFormat="1" ht="13.5" customHeight="1">
      <c r="A58" s="1873" t="s">
        <v>372</v>
      </c>
      <c r="B58" s="2084"/>
      <c r="C58" s="1522">
        <f>C55+C44+C35</f>
        <v>12.8</v>
      </c>
      <c r="D58" s="1091">
        <f>D55+D44+D35</f>
        <v>0</v>
      </c>
      <c r="E58" s="1091">
        <f>C58+D58</f>
        <v>12.8</v>
      </c>
      <c r="F58" s="1092"/>
      <c r="G58" s="1094">
        <f>G55+G44+G35</f>
        <v>2.1</v>
      </c>
      <c r="H58" s="1522">
        <f>H55+H44+H35</f>
        <v>0</v>
      </c>
      <c r="I58" s="1091">
        <f>I55+I44+I35</f>
        <v>0</v>
      </c>
      <c r="J58" s="1091">
        <f>H58+I58</f>
        <v>0</v>
      </c>
      <c r="K58" s="1091"/>
      <c r="L58" s="1094">
        <f>L55+L44+L35</f>
        <v>0</v>
      </c>
      <c r="M58" s="1522">
        <f>M55+M44+M35</f>
        <v>1</v>
      </c>
      <c r="N58" s="1091">
        <f>N55+N44+N35</f>
        <v>0</v>
      </c>
      <c r="O58" s="1091">
        <f>SUM(M58:N58)</f>
        <v>1</v>
      </c>
      <c r="P58" s="1091"/>
      <c r="Q58" s="1094">
        <f>Q55+Q44+Q35</f>
        <v>0</v>
      </c>
      <c r="R58" s="1522"/>
      <c r="S58" s="1091"/>
      <c r="T58" s="1091"/>
      <c r="U58" s="1091"/>
      <c r="V58" s="1094"/>
      <c r="W58" s="1527">
        <f>C58+H58+M58</f>
        <v>13.8</v>
      </c>
      <c r="X58" s="1093">
        <f>D58+I58+N58</f>
        <v>0</v>
      </c>
      <c r="Y58" s="1093">
        <f>W58+X58</f>
        <v>13.8</v>
      </c>
      <c r="Z58" s="1094">
        <f>V58+Q58+L58</f>
        <v>0</v>
      </c>
      <c r="AA58" s="20"/>
      <c r="AB58" s="20"/>
      <c r="AC58" s="20"/>
      <c r="AD58" s="20"/>
      <c r="AE58" s="20"/>
      <c r="AF58" s="20"/>
      <c r="AG58" s="20"/>
      <c r="AH58" s="20"/>
      <c r="AI58" s="20"/>
      <c r="AJ58" s="20"/>
      <c r="AK58" s="20"/>
    </row>
    <row r="59" spans="1:37" s="13" customFormat="1" ht="13.5" customHeight="1">
      <c r="A59" s="1875" t="s">
        <v>373</v>
      </c>
      <c r="B59" s="2157"/>
      <c r="C59" s="1524">
        <f>C49</f>
        <v>1.5</v>
      </c>
      <c r="D59" s="1095">
        <f>D49</f>
        <v>0</v>
      </c>
      <c r="E59" s="1095">
        <f>C59+D59</f>
        <v>1.5</v>
      </c>
      <c r="F59" s="1096"/>
      <c r="G59" s="1098">
        <f>G49</f>
        <v>1</v>
      </c>
      <c r="H59" s="1524">
        <f>H49</f>
        <v>0</v>
      </c>
      <c r="I59" s="1095">
        <f>I49</f>
        <v>0</v>
      </c>
      <c r="J59" s="1095">
        <f>H59+I59</f>
        <v>0</v>
      </c>
      <c r="K59" s="1095"/>
      <c r="L59" s="1098">
        <f>L49</f>
        <v>0</v>
      </c>
      <c r="M59" s="1524">
        <f>M49</f>
        <v>0</v>
      </c>
      <c r="N59" s="1095">
        <f>N49</f>
        <v>0</v>
      </c>
      <c r="O59" s="1095">
        <f>SUM(M59:N59)</f>
        <v>0</v>
      </c>
      <c r="P59" s="1095"/>
      <c r="Q59" s="1098">
        <f>Q49</f>
        <v>0</v>
      </c>
      <c r="R59" s="1524"/>
      <c r="S59" s="1095"/>
      <c r="T59" s="1095"/>
      <c r="U59" s="1095"/>
      <c r="V59" s="1098"/>
      <c r="W59" s="1529">
        <f>C59+H59+M59</f>
        <v>1.5</v>
      </c>
      <c r="X59" s="1097">
        <f>D59+H59+N59</f>
        <v>0</v>
      </c>
      <c r="Y59" s="1097">
        <f>W59+X59</f>
        <v>1.5</v>
      </c>
      <c r="Z59" s="1098">
        <f>G59+L59+Q59</f>
        <v>1</v>
      </c>
      <c r="AA59" s="20"/>
      <c r="AB59" s="20"/>
      <c r="AC59" s="20"/>
      <c r="AD59" s="20"/>
      <c r="AE59" s="20"/>
      <c r="AF59" s="20"/>
      <c r="AG59" s="20"/>
      <c r="AH59" s="20"/>
      <c r="AI59" s="20"/>
      <c r="AJ59" s="20"/>
      <c r="AK59" s="20"/>
    </row>
    <row r="60" spans="1:37" s="13" customFormat="1" ht="16.5" customHeight="1" thickBot="1">
      <c r="A60" s="1856" t="s">
        <v>266</v>
      </c>
      <c r="B60" s="2083"/>
      <c r="C60" s="1525">
        <f>SUM(C58:C59)</f>
        <v>14.3</v>
      </c>
      <c r="D60" s="886">
        <f>SUM(D58:D59)</f>
        <v>0</v>
      </c>
      <c r="E60" s="886">
        <f>SUM(E58:E59)</f>
        <v>14.3</v>
      </c>
      <c r="F60" s="1099"/>
      <c r="G60" s="1100">
        <f>SUM(G58:G59)</f>
        <v>3.1</v>
      </c>
      <c r="H60" s="1525">
        <f>SUM(H58:H59)</f>
        <v>0</v>
      </c>
      <c r="I60" s="886">
        <f>SUM(I58:I59)</f>
        <v>0</v>
      </c>
      <c r="J60" s="886">
        <f>SUM(J58:J59)</f>
        <v>0</v>
      </c>
      <c r="K60" s="886"/>
      <c r="L60" s="1100">
        <f>SUM(L58:L59)</f>
        <v>0</v>
      </c>
      <c r="M60" s="1525">
        <f>SUM(M58:M59)</f>
        <v>1</v>
      </c>
      <c r="N60" s="886">
        <f>SUM(N58:N59)</f>
        <v>0</v>
      </c>
      <c r="O60" s="886">
        <f>SUM(O58:O59)</f>
        <v>1</v>
      </c>
      <c r="P60" s="886"/>
      <c r="Q60" s="1100">
        <f>SUM(Q58:Q59)</f>
        <v>0</v>
      </c>
      <c r="R60" s="1525"/>
      <c r="S60" s="886"/>
      <c r="T60" s="886"/>
      <c r="U60" s="886"/>
      <c r="V60" s="1100"/>
      <c r="W60" s="1530">
        <f>SUM(W58:W59)</f>
        <v>15.3</v>
      </c>
      <c r="X60" s="966">
        <f>SUM(X58:X59)</f>
        <v>0</v>
      </c>
      <c r="Y60" s="966">
        <f>SUM(Y58:Y59)</f>
        <v>15.3</v>
      </c>
      <c r="Z60" s="1100">
        <f>SUM(Z58:Z59)</f>
        <v>1</v>
      </c>
      <c r="AA60" s="20"/>
      <c r="AB60" s="20"/>
      <c r="AC60" s="20"/>
      <c r="AD60" s="20"/>
      <c r="AE60" s="20"/>
      <c r="AF60" s="20"/>
      <c r="AG60" s="20"/>
      <c r="AH60" s="20"/>
      <c r="AI60" s="20"/>
      <c r="AJ60" s="20"/>
      <c r="AK60" s="20"/>
    </row>
    <row r="61" spans="1:37" s="13" customFormat="1" ht="16.5" customHeight="1" thickBot="1">
      <c r="A61" s="631"/>
      <c r="B61" s="632"/>
      <c r="C61" s="626"/>
      <c r="D61" s="626"/>
      <c r="E61" s="626"/>
      <c r="F61" s="633"/>
      <c r="G61" s="626"/>
      <c r="H61" s="626"/>
      <c r="I61" s="626"/>
      <c r="J61" s="626"/>
      <c r="K61" s="634"/>
      <c r="L61" s="634"/>
      <c r="M61" s="634"/>
      <c r="N61" s="626"/>
      <c r="O61" s="634"/>
      <c r="P61" s="634"/>
      <c r="Q61" s="634"/>
      <c r="R61" s="626"/>
      <c r="S61" s="634"/>
      <c r="T61" s="634"/>
      <c r="U61" s="634"/>
      <c r="V61" s="634"/>
      <c r="W61" s="635"/>
      <c r="X61" s="635"/>
      <c r="Y61" s="635"/>
      <c r="Z61" s="636"/>
      <c r="AA61" s="20"/>
      <c r="AB61" s="20"/>
      <c r="AC61" s="20"/>
      <c r="AD61" s="20"/>
      <c r="AE61" s="20"/>
      <c r="AF61" s="20"/>
      <c r="AG61" s="20"/>
      <c r="AH61" s="20"/>
      <c r="AI61" s="20"/>
      <c r="AJ61" s="20"/>
      <c r="AK61" s="20"/>
    </row>
    <row r="62" spans="1:26" s="45" customFormat="1" ht="22.5" customHeight="1">
      <c r="A62" s="1773" t="s">
        <v>9</v>
      </c>
      <c r="B62" s="1774"/>
      <c r="C62" s="1774"/>
      <c r="D62" s="1774"/>
      <c r="E62" s="1774"/>
      <c r="F62" s="1774"/>
      <c r="G62" s="1774"/>
      <c r="H62" s="1775"/>
      <c r="I62" s="38"/>
      <c r="J62" s="2013" t="s">
        <v>136</v>
      </c>
      <c r="K62" s="2014"/>
      <c r="L62" s="2014"/>
      <c r="M62" s="2014"/>
      <c r="N62" s="2014"/>
      <c r="O62" s="2014"/>
      <c r="P62" s="2014"/>
      <c r="Q62" s="2014"/>
      <c r="R62" s="2014"/>
      <c r="S62" s="2014"/>
      <c r="T62" s="2014"/>
      <c r="U62" s="2014"/>
      <c r="V62" s="2014"/>
      <c r="W62" s="2014"/>
      <c r="X62" s="2014"/>
      <c r="Y62" s="2014"/>
      <c r="Z62" s="2015"/>
    </row>
    <row r="63" spans="1:26" s="45" customFormat="1" ht="21" customHeight="1">
      <c r="A63" s="1802" t="s">
        <v>349</v>
      </c>
      <c r="B63" s="1803"/>
      <c r="C63" s="1803"/>
      <c r="D63" s="1803"/>
      <c r="E63" s="1803"/>
      <c r="F63" s="1803"/>
      <c r="G63" s="1803"/>
      <c r="H63" s="1804"/>
      <c r="I63" s="39"/>
      <c r="J63" s="1787" t="s">
        <v>65</v>
      </c>
      <c r="K63" s="1788"/>
      <c r="L63" s="1788"/>
      <c r="M63" s="1788"/>
      <c r="N63" s="1788"/>
      <c r="O63" s="1788"/>
      <c r="P63" s="1788"/>
      <c r="Q63" s="1788"/>
      <c r="R63" s="1788"/>
      <c r="S63" s="1788"/>
      <c r="T63" s="1788"/>
      <c r="U63" s="1788"/>
      <c r="V63" s="1788"/>
      <c r="W63" s="1788"/>
      <c r="X63" s="1788"/>
      <c r="Y63" s="1788"/>
      <c r="Z63" s="1789"/>
    </row>
    <row r="64" spans="1:26" s="45" customFormat="1" ht="15" customHeight="1" thickBot="1">
      <c r="A64" s="1799" t="s">
        <v>63</v>
      </c>
      <c r="B64" s="1800"/>
      <c r="C64" s="1800"/>
      <c r="D64" s="1800"/>
      <c r="E64" s="1800"/>
      <c r="F64" s="1800"/>
      <c r="G64" s="1800"/>
      <c r="H64" s="1801"/>
      <c r="I64" s="39"/>
      <c r="J64" s="1793" t="s">
        <v>109</v>
      </c>
      <c r="K64" s="1794"/>
      <c r="L64" s="1794"/>
      <c r="M64" s="1794"/>
      <c r="N64" s="1794"/>
      <c r="O64" s="1794"/>
      <c r="P64" s="1794"/>
      <c r="Q64" s="1794"/>
      <c r="R64" s="1794"/>
      <c r="S64" s="1794"/>
      <c r="T64" s="1794"/>
      <c r="U64" s="1794"/>
      <c r="V64" s="1794"/>
      <c r="W64" s="1794"/>
      <c r="X64" s="1794"/>
      <c r="Y64" s="1794"/>
      <c r="Z64" s="1795"/>
    </row>
    <row r="65" spans="1:26" s="45" customFormat="1" ht="15" customHeight="1">
      <c r="A65" s="1786"/>
      <c r="B65" s="1786"/>
      <c r="C65" s="1786"/>
      <c r="D65" s="1786"/>
      <c r="E65" s="1786"/>
      <c r="F65" s="1786"/>
      <c r="G65" s="1786"/>
      <c r="H65" s="1786"/>
      <c r="I65" s="39"/>
      <c r="J65" s="39"/>
      <c r="K65" s="39"/>
      <c r="L65" s="39"/>
      <c r="M65" s="43"/>
      <c r="N65" s="43"/>
      <c r="O65" s="43"/>
      <c r="P65" s="39"/>
      <c r="Q65" s="39"/>
      <c r="R65" s="43"/>
      <c r="S65" s="43"/>
      <c r="T65" s="43"/>
      <c r="U65" s="39"/>
      <c r="V65" s="39"/>
      <c r="W65" s="44"/>
      <c r="X65" s="44"/>
      <c r="Y65" s="44"/>
      <c r="Z65" s="39"/>
    </row>
  </sheetData>
  <sheetProtection/>
  <mergeCells count="66">
    <mergeCell ref="R28:Z28"/>
    <mergeCell ref="A57:B57"/>
    <mergeCell ref="A58:B58"/>
    <mergeCell ref="A59:B59"/>
    <mergeCell ref="S30:V30"/>
    <mergeCell ref="A55:B55"/>
    <mergeCell ref="A44:B44"/>
    <mergeCell ref="A49:B49"/>
    <mergeCell ref="R49:V49"/>
    <mergeCell ref="R44:V44"/>
    <mergeCell ref="A60:B60"/>
    <mergeCell ref="R50:V50"/>
    <mergeCell ref="A28:A29"/>
    <mergeCell ref="B28:B29"/>
    <mergeCell ref="A30:B30"/>
    <mergeCell ref="A35:B35"/>
    <mergeCell ref="C28:G28"/>
    <mergeCell ref="H28:L28"/>
    <mergeCell ref="R33:Z33"/>
    <mergeCell ref="M28:Q28"/>
    <mergeCell ref="A65:H65"/>
    <mergeCell ref="J62:Z62"/>
    <mergeCell ref="J63:Z63"/>
    <mergeCell ref="J64:Z64"/>
    <mergeCell ref="A63:H63"/>
    <mergeCell ref="A64:H64"/>
    <mergeCell ref="A62:H62"/>
    <mergeCell ref="Y1:Z1"/>
    <mergeCell ref="K4:L4"/>
    <mergeCell ref="W3:Z3"/>
    <mergeCell ref="R3:V3"/>
    <mergeCell ref="U4:V4"/>
    <mergeCell ref="M3:Q3"/>
    <mergeCell ref="H3:L3"/>
    <mergeCell ref="P4:Q4"/>
    <mergeCell ref="R47:Z47"/>
    <mergeCell ref="R48:Z48"/>
    <mergeCell ref="R54:Z54"/>
    <mergeCell ref="R55:V55"/>
    <mergeCell ref="A50:B50"/>
    <mergeCell ref="R43:Z43"/>
    <mergeCell ref="P29:Q29"/>
    <mergeCell ref="R29:V29"/>
    <mergeCell ref="R32:Z32"/>
    <mergeCell ref="R35:V35"/>
    <mergeCell ref="R34:Z34"/>
    <mergeCell ref="R40:Z40"/>
    <mergeCell ref="R41:Z41"/>
    <mergeCell ref="R39:Z39"/>
    <mergeCell ref="R38:Z38"/>
    <mergeCell ref="R42:Z42"/>
    <mergeCell ref="A22:B22"/>
    <mergeCell ref="A6:B6"/>
    <mergeCell ref="F29:G29"/>
    <mergeCell ref="K29:L29"/>
    <mergeCell ref="Y24:Z24"/>
    <mergeCell ref="H25:R25"/>
    <mergeCell ref="H26:I26"/>
    <mergeCell ref="J26:R26"/>
    <mergeCell ref="C3:G3"/>
    <mergeCell ref="A20:B20"/>
    <mergeCell ref="A3:B4"/>
    <mergeCell ref="A17:B17"/>
    <mergeCell ref="A5:B5"/>
    <mergeCell ref="F4:G4"/>
    <mergeCell ref="A11:B11"/>
  </mergeCells>
  <hyperlinks>
    <hyperlink ref="B10" r:id="rId1" display="Sběrný dvůr"/>
  </hyperlinks>
  <printOptions horizontalCentered="1" verticalCentered="1"/>
  <pageMargins left="0" right="0" top="0.3937007874015748" bottom="0.3937007874015748" header="0.11811023622047245" footer="0.11811023622047245"/>
  <pageSetup fitToHeight="10" horizontalDpi="600" verticalDpi="600" orientation="landscape" paperSize="9" scale="80" r:id="rId4"/>
  <rowBreaks count="1" manualBreakCount="1">
    <brk id="23" max="255" man="1"/>
  </rowBreaks>
  <legacyDrawing r:id="rId3"/>
</worksheet>
</file>

<file path=xl/worksheets/sheet8.xml><?xml version="1.0" encoding="utf-8"?>
<worksheet xmlns="http://schemas.openxmlformats.org/spreadsheetml/2006/main" xmlns:r="http://schemas.openxmlformats.org/officeDocument/2006/relationships">
  <dimension ref="A1:AV56"/>
  <sheetViews>
    <sheetView view="pageBreakPreview" zoomScaleSheetLayoutView="100" zoomScalePageLayoutView="0" workbookViewId="0" topLeftCell="A1">
      <pane ySplit="5" topLeftCell="BM15" activePane="bottomLeft" state="frozen"/>
      <selection pane="topLeft" activeCell="A1" sqref="A1"/>
      <selection pane="bottomLeft" activeCell="K43" sqref="K43"/>
    </sheetView>
  </sheetViews>
  <sheetFormatPr defaultColWidth="9.00390625" defaultRowHeight="12.75" outlineLevelCol="1"/>
  <cols>
    <col min="1" max="1" width="6.75390625" style="190" customWidth="1"/>
    <col min="2" max="2" width="45.75390625" style="0" customWidth="1"/>
    <col min="3" max="3" width="5.25390625" style="7" customWidth="1"/>
    <col min="4" max="4" width="5.375" style="7" customWidth="1"/>
    <col min="5" max="5" width="5.75390625" style="7" customWidth="1"/>
    <col min="6" max="6" width="6.25390625" style="39" customWidth="1"/>
    <col min="7" max="7" width="5.25390625" style="7" customWidth="1"/>
    <col min="8" max="8" width="4.875" style="7" bestFit="1" customWidth="1"/>
    <col min="9" max="9" width="4.125" style="7" customWidth="1"/>
    <col min="10" max="10" width="4.875" style="7" bestFit="1" customWidth="1"/>
    <col min="11" max="11" width="5.25390625" style="7" customWidth="1"/>
    <col min="12" max="12" width="6.25390625" style="7" customWidth="1"/>
    <col min="13" max="13" width="4.75390625" style="0" customWidth="1" outlineLevel="1"/>
    <col min="14" max="15" width="4.375" style="0" customWidth="1" outlineLevel="1"/>
    <col min="16" max="16" width="4.875" style="39" customWidth="1" outlineLevel="1"/>
    <col min="17" max="17" width="5.125" style="7" customWidth="1" outlineLevel="1"/>
    <col min="18" max="18" width="5.00390625" style="0" customWidth="1" outlineLevel="1"/>
    <col min="19" max="19" width="4.00390625" style="0" customWidth="1" outlineLevel="1"/>
    <col min="20" max="20" width="5.00390625" style="0" customWidth="1" outlineLevel="1"/>
    <col min="21" max="21" width="3.625" style="7" customWidth="1" outlineLevel="1"/>
    <col min="22" max="22" width="4.25390625" style="7" customWidth="1" outlineLevel="1"/>
    <col min="23" max="23" width="5.875" style="15" customWidth="1"/>
    <col min="24" max="24" width="4.375" style="15" customWidth="1"/>
    <col min="25" max="25" width="5.25390625" style="15" customWidth="1"/>
    <col min="26" max="26" width="5.375" style="7" customWidth="1"/>
    <col min="27" max="16384" width="9.125" style="3" customWidth="1"/>
  </cols>
  <sheetData>
    <row r="1" spans="1:26" ht="15.75">
      <c r="A1" s="191" t="s">
        <v>375</v>
      </c>
      <c r="B1" s="72"/>
      <c r="C1" s="72"/>
      <c r="D1" s="72"/>
      <c r="E1" s="72"/>
      <c r="F1" s="72"/>
      <c r="G1" s="72"/>
      <c r="H1" s="72"/>
      <c r="I1" s="72"/>
      <c r="J1" s="72"/>
      <c r="K1" s="72"/>
      <c r="L1" s="72"/>
      <c r="M1" s="72"/>
      <c r="N1" s="72"/>
      <c r="O1" s="72"/>
      <c r="P1" s="210"/>
      <c r="Q1" s="72"/>
      <c r="R1" s="72"/>
      <c r="S1" s="72"/>
      <c r="T1" s="72"/>
      <c r="U1" s="72"/>
      <c r="V1" s="72"/>
      <c r="W1" s="72"/>
      <c r="X1" s="73"/>
      <c r="Y1" s="1756" t="s">
        <v>38</v>
      </c>
      <c r="Z1" s="1757"/>
    </row>
    <row r="2" ht="5.25" customHeight="1" thickBot="1"/>
    <row r="3" spans="1:26" s="13" customFormat="1" ht="21.75" customHeight="1">
      <c r="A3" s="1743" t="s">
        <v>347</v>
      </c>
      <c r="B3" s="1739"/>
      <c r="C3" s="1744" t="s">
        <v>39</v>
      </c>
      <c r="D3" s="1745"/>
      <c r="E3" s="1745"/>
      <c r="F3" s="1745"/>
      <c r="G3" s="1742"/>
      <c r="H3" s="1985" t="s">
        <v>334</v>
      </c>
      <c r="I3" s="1986"/>
      <c r="J3" s="1986"/>
      <c r="K3" s="1986"/>
      <c r="L3" s="1987"/>
      <c r="M3" s="1763" t="s">
        <v>40</v>
      </c>
      <c r="N3" s="1764"/>
      <c r="O3" s="1764"/>
      <c r="P3" s="1764"/>
      <c r="Q3" s="1764"/>
      <c r="R3" s="1766" t="s">
        <v>41</v>
      </c>
      <c r="S3" s="1767"/>
      <c r="T3" s="1767"/>
      <c r="U3" s="1767"/>
      <c r="V3" s="1768"/>
      <c r="W3" s="1760" t="s">
        <v>27</v>
      </c>
      <c r="X3" s="1761"/>
      <c r="Y3" s="1761"/>
      <c r="Z3" s="1762"/>
    </row>
    <row r="4" spans="1:26" s="50" customFormat="1" ht="24.75" customHeight="1" thickBot="1">
      <c r="A4" s="1740"/>
      <c r="B4" s="1741"/>
      <c r="C4" s="46" t="s">
        <v>1</v>
      </c>
      <c r="D4" s="143" t="s">
        <v>213</v>
      </c>
      <c r="E4" s="144" t="s">
        <v>2</v>
      </c>
      <c r="F4" s="2006" t="s">
        <v>5</v>
      </c>
      <c r="G4" s="1734"/>
      <c r="H4" s="46" t="s">
        <v>1</v>
      </c>
      <c r="I4" s="143" t="s">
        <v>213</v>
      </c>
      <c r="J4" s="145" t="s">
        <v>2</v>
      </c>
      <c r="K4" s="1984" t="s">
        <v>5</v>
      </c>
      <c r="L4" s="1759"/>
      <c r="M4" s="47" t="s">
        <v>1</v>
      </c>
      <c r="N4" s="143" t="s">
        <v>213</v>
      </c>
      <c r="O4" s="149" t="s">
        <v>2</v>
      </c>
      <c r="P4" s="1984" t="s">
        <v>5</v>
      </c>
      <c r="Q4" s="1759"/>
      <c r="R4" s="48" t="s">
        <v>1</v>
      </c>
      <c r="S4" s="143" t="s">
        <v>213</v>
      </c>
      <c r="T4" s="149" t="s">
        <v>2</v>
      </c>
      <c r="U4" s="1984" t="s">
        <v>5</v>
      </c>
      <c r="V4" s="1759"/>
      <c r="W4" s="49" t="s">
        <v>1</v>
      </c>
      <c r="X4" s="150" t="s">
        <v>213</v>
      </c>
      <c r="Y4" s="152" t="s">
        <v>2</v>
      </c>
      <c r="Z4" s="61" t="s">
        <v>5</v>
      </c>
    </row>
    <row r="5" spans="1:38" s="13" customFormat="1" ht="28.5" customHeight="1" thickBot="1">
      <c r="A5" s="2159" t="s">
        <v>374</v>
      </c>
      <c r="B5" s="2160"/>
      <c r="C5" s="23">
        <f>C15+C20</f>
        <v>0.6</v>
      </c>
      <c r="D5" s="146">
        <f>D15+D20</f>
        <v>0</v>
      </c>
      <c r="E5" s="51">
        <f>C5+D5</f>
        <v>0.6</v>
      </c>
      <c r="F5" s="37"/>
      <c r="G5" s="24">
        <f>G15+G20</f>
        <v>0.5</v>
      </c>
      <c r="H5" s="23">
        <f>H15+H20</f>
        <v>1.1</v>
      </c>
      <c r="I5" s="146">
        <f>I15+I20</f>
        <v>0.7</v>
      </c>
      <c r="J5" s="147">
        <f>H5+I5</f>
        <v>1.8</v>
      </c>
      <c r="K5" s="22"/>
      <c r="L5" s="24">
        <f>L15+L20</f>
        <v>0.1</v>
      </c>
      <c r="M5" s="22">
        <f>M15+M20</f>
        <v>2.3000000000000003</v>
      </c>
      <c r="N5" s="146">
        <f>N15+N20</f>
        <v>0</v>
      </c>
      <c r="O5" s="51">
        <f>SUM(M5:N5)</f>
        <v>2.3000000000000003</v>
      </c>
      <c r="P5" s="211"/>
      <c r="Q5" s="25">
        <f>Q15+Q20</f>
        <v>0.4</v>
      </c>
      <c r="R5" s="21">
        <f>R15+R20</f>
        <v>14.5</v>
      </c>
      <c r="S5" s="146">
        <f>S15+S20</f>
        <v>0</v>
      </c>
      <c r="T5" s="51">
        <f>SUM(R5:S5)</f>
        <v>14.5</v>
      </c>
      <c r="U5" s="22"/>
      <c r="V5" s="25">
        <f>V15+V20</f>
        <v>0</v>
      </c>
      <c r="W5" s="26">
        <f>R5+M5+H5+C5</f>
        <v>18.500000000000004</v>
      </c>
      <c r="X5" s="151">
        <f>S5+N5+I5+D5</f>
        <v>0.7</v>
      </c>
      <c r="Y5" s="153">
        <f>X5+W5</f>
        <v>19.200000000000003</v>
      </c>
      <c r="Z5" s="25">
        <f>V5+Q5+L5+G5</f>
        <v>1</v>
      </c>
      <c r="AA5" s="316"/>
      <c r="AB5" s="20"/>
      <c r="AC5" s="20"/>
      <c r="AD5" s="20"/>
      <c r="AE5" s="20"/>
      <c r="AF5" s="20"/>
      <c r="AG5" s="20"/>
      <c r="AH5" s="20"/>
      <c r="AI5" s="20"/>
      <c r="AJ5" s="20"/>
      <c r="AK5" s="20"/>
      <c r="AL5" s="20"/>
    </row>
    <row r="6" spans="1:26" ht="12.75">
      <c r="A6" s="1747" t="s">
        <v>117</v>
      </c>
      <c r="B6" s="1748"/>
      <c r="C6" s="183"/>
      <c r="D6" s="183"/>
      <c r="E6" s="183"/>
      <c r="F6" s="184"/>
      <c r="G6" s="183"/>
      <c r="H6" s="183"/>
      <c r="I6" s="183"/>
      <c r="J6" s="183"/>
      <c r="K6" s="183"/>
      <c r="L6" s="183"/>
      <c r="M6" s="186"/>
      <c r="N6" s="186"/>
      <c r="O6" s="186"/>
      <c r="P6" s="184"/>
      <c r="Q6" s="183"/>
      <c r="R6" s="186"/>
      <c r="S6" s="186"/>
      <c r="T6" s="186"/>
      <c r="U6" s="183"/>
      <c r="V6" s="183"/>
      <c r="W6" s="187"/>
      <c r="X6" s="187"/>
      <c r="Y6" s="187"/>
      <c r="Z6" s="185"/>
    </row>
    <row r="7" spans="1:26" ht="12.75">
      <c r="A7" s="380">
        <v>1.1</v>
      </c>
      <c r="B7" s="556" t="s">
        <v>392</v>
      </c>
      <c r="C7" s="346"/>
      <c r="D7" s="159"/>
      <c r="E7" s="427"/>
      <c r="F7" s="336"/>
      <c r="G7" s="345"/>
      <c r="H7" s="346">
        <v>0.6</v>
      </c>
      <c r="I7" s="159"/>
      <c r="J7" s="294">
        <f aca="true" t="shared" si="0" ref="J7:J12">SUM(H7:I7)</f>
        <v>0.6</v>
      </c>
      <c r="K7" s="337"/>
      <c r="L7" s="345"/>
      <c r="M7" s="582">
        <v>0.8</v>
      </c>
      <c r="N7" s="338"/>
      <c r="O7" s="160">
        <f>SUM(M7:N7)</f>
        <v>0.8</v>
      </c>
      <c r="P7" s="336"/>
      <c r="Q7" s="349"/>
      <c r="R7" s="384">
        <v>9.1</v>
      </c>
      <c r="S7" s="338"/>
      <c r="T7" s="383">
        <f>SUM(R7:S7)</f>
        <v>9.1</v>
      </c>
      <c r="U7" s="337"/>
      <c r="V7" s="349"/>
      <c r="W7" s="348">
        <f>C7+H7+M7+R7</f>
        <v>10.5</v>
      </c>
      <c r="X7" s="339">
        <f>D7+I7+N7+S7</f>
        <v>0</v>
      </c>
      <c r="Y7" s="340">
        <f aca="true" t="shared" si="1" ref="Y7:Y12">SUM(W7:X7)</f>
        <v>10.5</v>
      </c>
      <c r="Z7" s="349">
        <f aca="true" t="shared" si="2" ref="Z7:Z12">G7+L7+Q7+V7</f>
        <v>0</v>
      </c>
    </row>
    <row r="8" spans="1:26" ht="12.75">
      <c r="A8" s="214">
        <v>1.2</v>
      </c>
      <c r="B8" s="487" t="s">
        <v>248</v>
      </c>
      <c r="C8" s="55"/>
      <c r="D8" s="207"/>
      <c r="E8" s="498"/>
      <c r="F8" s="40"/>
      <c r="G8" s="56"/>
      <c r="H8" s="55"/>
      <c r="I8" s="207">
        <v>0.7</v>
      </c>
      <c r="J8" s="252">
        <f t="shared" si="0"/>
        <v>0.7</v>
      </c>
      <c r="K8" s="467"/>
      <c r="L8" s="56"/>
      <c r="M8" s="253"/>
      <c r="N8" s="254"/>
      <c r="O8" s="166"/>
      <c r="P8" s="272"/>
      <c r="Q8" s="41"/>
      <c r="R8" s="255"/>
      <c r="S8" s="254"/>
      <c r="T8" s="166"/>
      <c r="U8" s="59"/>
      <c r="V8" s="41"/>
      <c r="W8" s="98">
        <f aca="true" t="shared" si="3" ref="W8:X11">C8+H8+M8+R8</f>
        <v>0</v>
      </c>
      <c r="X8" s="161">
        <f t="shared" si="3"/>
        <v>0.7</v>
      </c>
      <c r="Y8" s="162">
        <f t="shared" si="1"/>
        <v>0.7</v>
      </c>
      <c r="Z8" s="84">
        <f t="shared" si="2"/>
        <v>0</v>
      </c>
    </row>
    <row r="9" spans="1:26" ht="12.75">
      <c r="A9" s="96">
        <v>1.3</v>
      </c>
      <c r="B9" s="658" t="s">
        <v>260</v>
      </c>
      <c r="C9" s="55">
        <v>0.6</v>
      </c>
      <c r="D9" s="207"/>
      <c r="E9" s="114">
        <f>SUM(C9:D9)</f>
        <v>0.6</v>
      </c>
      <c r="F9" s="40" t="s">
        <v>261</v>
      </c>
      <c r="G9" s="56">
        <v>0.5</v>
      </c>
      <c r="H9" s="55"/>
      <c r="I9" s="207"/>
      <c r="J9" s="252"/>
      <c r="K9" s="59"/>
      <c r="L9" s="56"/>
      <c r="M9" s="318"/>
      <c r="N9" s="163"/>
      <c r="O9" s="166"/>
      <c r="P9" s="115"/>
      <c r="Q9" s="84"/>
      <c r="R9" s="82"/>
      <c r="S9" s="163"/>
      <c r="T9" s="166"/>
      <c r="U9" s="83"/>
      <c r="V9" s="84"/>
      <c r="W9" s="85">
        <f>C9+H9+M9+R9</f>
        <v>0.6</v>
      </c>
      <c r="X9" s="161">
        <f>D9+I9+N9+S9</f>
        <v>0</v>
      </c>
      <c r="Y9" s="162">
        <f>SUM(W9:X9)</f>
        <v>0.6</v>
      </c>
      <c r="Z9" s="84">
        <f>G9+L9+Q9+V9</f>
        <v>0.5</v>
      </c>
    </row>
    <row r="10" spans="1:26" ht="24">
      <c r="A10" s="96">
        <v>1.4</v>
      </c>
      <c r="B10" s="487" t="s">
        <v>210</v>
      </c>
      <c r="C10" s="55"/>
      <c r="D10" s="207"/>
      <c r="E10" s="114"/>
      <c r="F10" s="40"/>
      <c r="G10" s="56"/>
      <c r="H10" s="55"/>
      <c r="I10" s="207"/>
      <c r="J10" s="252"/>
      <c r="K10" s="59"/>
      <c r="L10" s="56"/>
      <c r="M10" s="253"/>
      <c r="N10" s="254"/>
      <c r="O10" s="166"/>
      <c r="P10" s="272"/>
      <c r="Q10" s="41"/>
      <c r="R10" s="255">
        <v>0.6</v>
      </c>
      <c r="S10" s="254"/>
      <c r="T10" s="166">
        <f>SUM(R10:S10)</f>
        <v>0.6</v>
      </c>
      <c r="U10" s="83"/>
      <c r="V10" s="84"/>
      <c r="W10" s="98">
        <f t="shared" si="3"/>
        <v>0.6</v>
      </c>
      <c r="X10" s="161">
        <f t="shared" si="3"/>
        <v>0</v>
      </c>
      <c r="Y10" s="162">
        <f t="shared" si="1"/>
        <v>0.6</v>
      </c>
      <c r="Z10" s="84">
        <f t="shared" si="2"/>
        <v>0</v>
      </c>
    </row>
    <row r="11" spans="1:26" ht="14.25" customHeight="1">
      <c r="A11" s="192">
        <v>1.5</v>
      </c>
      <c r="B11" s="658" t="s">
        <v>257</v>
      </c>
      <c r="C11" s="59"/>
      <c r="D11" s="207"/>
      <c r="E11" s="252"/>
      <c r="F11" s="40"/>
      <c r="G11" s="56"/>
      <c r="H11" s="55">
        <v>0.2</v>
      </c>
      <c r="I11" s="207"/>
      <c r="J11" s="252">
        <f t="shared" si="0"/>
        <v>0.2</v>
      </c>
      <c r="K11" s="59" t="s">
        <v>239</v>
      </c>
      <c r="L11" s="56">
        <v>0.1</v>
      </c>
      <c r="M11" s="253"/>
      <c r="N11" s="254"/>
      <c r="O11" s="166"/>
      <c r="P11" s="272"/>
      <c r="Q11" s="41"/>
      <c r="R11" s="255"/>
      <c r="S11" s="254"/>
      <c r="T11" s="291"/>
      <c r="U11" s="59"/>
      <c r="V11" s="41"/>
      <c r="W11" s="101">
        <f t="shared" si="3"/>
        <v>0.2</v>
      </c>
      <c r="X11" s="499">
        <f t="shared" si="3"/>
        <v>0</v>
      </c>
      <c r="Y11" s="500">
        <f t="shared" si="1"/>
        <v>0.2</v>
      </c>
      <c r="Z11" s="8">
        <f t="shared" si="2"/>
        <v>0.1</v>
      </c>
    </row>
    <row r="12" spans="1:26" ht="12.75">
      <c r="A12" s="96">
        <v>1.6</v>
      </c>
      <c r="B12" s="417" t="s">
        <v>199</v>
      </c>
      <c r="C12" s="83"/>
      <c r="D12" s="78"/>
      <c r="E12" s="114"/>
      <c r="F12" s="87"/>
      <c r="G12" s="80"/>
      <c r="H12" s="77">
        <v>0.3</v>
      </c>
      <c r="I12" s="78"/>
      <c r="J12" s="114">
        <f t="shared" si="0"/>
        <v>0.3</v>
      </c>
      <c r="K12" s="83"/>
      <c r="L12" s="80"/>
      <c r="M12" s="27"/>
      <c r="N12" s="163"/>
      <c r="O12" s="164"/>
      <c r="P12" s="115"/>
      <c r="Q12" s="84"/>
      <c r="R12" s="82"/>
      <c r="S12" s="163"/>
      <c r="T12" s="291"/>
      <c r="U12" s="59"/>
      <c r="V12" s="84"/>
      <c r="W12" s="98">
        <f aca="true" t="shared" si="4" ref="W12:X14">C12+H12+M12+R12</f>
        <v>0.3</v>
      </c>
      <c r="X12" s="161">
        <f t="shared" si="4"/>
        <v>0</v>
      </c>
      <c r="Y12" s="292">
        <f t="shared" si="1"/>
        <v>0.3</v>
      </c>
      <c r="Z12" s="333">
        <f t="shared" si="2"/>
        <v>0</v>
      </c>
    </row>
    <row r="13" spans="1:26" ht="15" customHeight="1">
      <c r="A13" s="96">
        <v>1.7</v>
      </c>
      <c r="B13" s="417" t="s">
        <v>200</v>
      </c>
      <c r="C13" s="83"/>
      <c r="D13" s="78"/>
      <c r="E13" s="114"/>
      <c r="F13" s="87"/>
      <c r="G13" s="80"/>
      <c r="H13" s="77"/>
      <c r="I13" s="78"/>
      <c r="J13" s="114"/>
      <c r="K13" s="83"/>
      <c r="L13" s="80"/>
      <c r="M13" s="27">
        <v>0.4</v>
      </c>
      <c r="N13" s="163"/>
      <c r="O13" s="164">
        <f>SUM(M13:N13)</f>
        <v>0.4</v>
      </c>
      <c r="P13" s="115"/>
      <c r="Q13" s="84"/>
      <c r="R13" s="82"/>
      <c r="S13" s="163"/>
      <c r="T13" s="164"/>
      <c r="U13" s="83"/>
      <c r="V13" s="84"/>
      <c r="W13" s="85">
        <f t="shared" si="4"/>
        <v>0.4</v>
      </c>
      <c r="X13" s="161">
        <f t="shared" si="4"/>
        <v>0</v>
      </c>
      <c r="Y13" s="292">
        <f>SUM(W13:X13)</f>
        <v>0.4</v>
      </c>
      <c r="Z13" s="333">
        <f>G13+L13+Q13+V13</f>
        <v>0</v>
      </c>
    </row>
    <row r="14" spans="1:26" ht="24.75" customHeight="1">
      <c r="A14" s="662">
        <v>1.8</v>
      </c>
      <c r="B14" s="663" t="s">
        <v>390</v>
      </c>
      <c r="C14" s="664"/>
      <c r="D14" s="665"/>
      <c r="E14" s="666"/>
      <c r="F14" s="667"/>
      <c r="G14" s="668"/>
      <c r="H14" s="669"/>
      <c r="I14" s="665"/>
      <c r="J14" s="666"/>
      <c r="K14" s="664"/>
      <c r="L14" s="668"/>
      <c r="M14" s="670">
        <v>0.7</v>
      </c>
      <c r="N14" s="671"/>
      <c r="O14" s="164">
        <f>SUM(M14:N14)</f>
        <v>0.7</v>
      </c>
      <c r="P14" s="673" t="s">
        <v>239</v>
      </c>
      <c r="Q14" s="674">
        <v>0.4</v>
      </c>
      <c r="R14" s="675"/>
      <c r="S14" s="671"/>
      <c r="T14" s="672"/>
      <c r="U14" s="664"/>
      <c r="V14" s="674"/>
      <c r="W14" s="85">
        <f t="shared" si="4"/>
        <v>0.7</v>
      </c>
      <c r="X14" s="161">
        <f t="shared" si="4"/>
        <v>0</v>
      </c>
      <c r="Y14" s="292">
        <f>SUM(W14:X14)</f>
        <v>0.7</v>
      </c>
      <c r="Z14" s="333">
        <f>G14+L14+Q14+V14</f>
        <v>0.4</v>
      </c>
    </row>
    <row r="15" spans="1:34" s="42" customFormat="1" ht="13.5" thickBot="1">
      <c r="A15" s="1749" t="s">
        <v>69</v>
      </c>
      <c r="B15" s="1750"/>
      <c r="C15" s="434">
        <f>SUM(C7:C14)</f>
        <v>0.6</v>
      </c>
      <c r="D15" s="430">
        <f>SUM(D7:D14)</f>
        <v>0</v>
      </c>
      <c r="E15" s="431">
        <f>SUM(E7:E14)</f>
        <v>0.6</v>
      </c>
      <c r="F15" s="432"/>
      <c r="G15" s="433">
        <f>SUM(G7:G14)</f>
        <v>0.5</v>
      </c>
      <c r="H15" s="434">
        <f>SUM(H7:H14)</f>
        <v>1.1</v>
      </c>
      <c r="I15" s="430">
        <f>SUM(I7:I14)</f>
        <v>0.7</v>
      </c>
      <c r="J15" s="447">
        <f>SUM(J7:J14)</f>
        <v>1.7999999999999998</v>
      </c>
      <c r="K15" s="435"/>
      <c r="L15" s="433">
        <f>SUM(L7:L14)</f>
        <v>0.1</v>
      </c>
      <c r="M15" s="442">
        <f>SUM(M7:M14)</f>
        <v>1.9000000000000001</v>
      </c>
      <c r="N15" s="443">
        <f>SUM(N7:N14)</f>
        <v>0</v>
      </c>
      <c r="O15" s="444">
        <f>SUM(O7:O14)</f>
        <v>1.9000000000000001</v>
      </c>
      <c r="P15" s="448"/>
      <c r="Q15" s="441">
        <f>SUM(Q7:Q14)</f>
        <v>0.4</v>
      </c>
      <c r="R15" s="445">
        <f>SUM(R7:R14)</f>
        <v>9.7</v>
      </c>
      <c r="S15" s="443">
        <f>SUM(S7:S14)</f>
        <v>0</v>
      </c>
      <c r="T15" s="444">
        <f>SUM(T7:T14)</f>
        <v>9.7</v>
      </c>
      <c r="U15" s="435"/>
      <c r="V15" s="441">
        <f>SUM(V7:V14)</f>
        <v>0</v>
      </c>
      <c r="W15" s="438">
        <f>SUM(W7:W14)</f>
        <v>13.299999999999999</v>
      </c>
      <c r="X15" s="439">
        <f>SUM(X7:X14)</f>
        <v>0.7</v>
      </c>
      <c r="Y15" s="440">
        <f>SUM(Y7:Y14)</f>
        <v>13.999999999999998</v>
      </c>
      <c r="Z15" s="441">
        <f>SUM(Z7:Z14)</f>
        <v>1</v>
      </c>
      <c r="AA15" s="20"/>
      <c r="AB15" s="20"/>
      <c r="AC15" s="20"/>
      <c r="AD15" s="20"/>
      <c r="AE15" s="20"/>
      <c r="AF15" s="520"/>
      <c r="AG15" s="520"/>
      <c r="AH15" s="520"/>
    </row>
    <row r="16" spans="1:34" ht="6.75" customHeight="1">
      <c r="A16" s="511"/>
      <c r="B16" s="5"/>
      <c r="C16" s="6"/>
      <c r="D16" s="6"/>
      <c r="E16" s="6"/>
      <c r="F16" s="58"/>
      <c r="G16" s="6"/>
      <c r="H16" s="6"/>
      <c r="I16" s="6"/>
      <c r="J16" s="6"/>
      <c r="K16" s="6"/>
      <c r="L16" s="6"/>
      <c r="M16" s="4"/>
      <c r="N16" s="4"/>
      <c r="O16" s="4"/>
      <c r="P16" s="58"/>
      <c r="Q16" s="6"/>
      <c r="R16" s="4"/>
      <c r="S16" s="4"/>
      <c r="T16" s="4"/>
      <c r="U16" s="6"/>
      <c r="V16" s="6"/>
      <c r="W16" s="16"/>
      <c r="X16" s="16"/>
      <c r="Y16" s="16"/>
      <c r="Z16" s="513"/>
      <c r="AA16" s="4"/>
      <c r="AB16" s="4"/>
      <c r="AC16" s="4"/>
      <c r="AD16" s="4"/>
      <c r="AE16" s="4"/>
      <c r="AF16" s="4"/>
      <c r="AG16" s="4"/>
      <c r="AH16" s="4"/>
    </row>
    <row r="17" spans="1:26" ht="9.75" customHeight="1" thickBot="1">
      <c r="A17" s="391"/>
      <c r="B17" s="387"/>
      <c r="C17" s="6"/>
      <c r="D17" s="6"/>
      <c r="E17" s="6"/>
      <c r="F17" s="58"/>
      <c r="G17" s="68"/>
      <c r="H17" s="6"/>
      <c r="I17" s="6"/>
      <c r="J17" s="6"/>
      <c r="K17" s="6"/>
      <c r="L17" s="68"/>
      <c r="M17" s="4"/>
      <c r="N17" s="4"/>
      <c r="O17" s="4"/>
      <c r="P17" s="58"/>
      <c r="Q17" s="68"/>
      <c r="R17" s="4"/>
      <c r="S17" s="4"/>
      <c r="T17" s="4"/>
      <c r="U17" s="6"/>
      <c r="V17" s="68"/>
      <c r="W17" s="16"/>
      <c r="X17" s="16"/>
      <c r="Y17" s="16"/>
      <c r="Z17" s="68"/>
    </row>
    <row r="18" spans="1:26" ht="12.75">
      <c r="A18" s="258" t="s">
        <v>30</v>
      </c>
      <c r="B18" s="259"/>
      <c r="C18" s="183"/>
      <c r="D18" s="183"/>
      <c r="E18" s="183"/>
      <c r="F18" s="184"/>
      <c r="G18" s="183"/>
      <c r="H18" s="183"/>
      <c r="I18" s="183"/>
      <c r="J18" s="183"/>
      <c r="K18" s="183"/>
      <c r="L18" s="183"/>
      <c r="M18" s="183"/>
      <c r="N18" s="183"/>
      <c r="O18" s="183"/>
      <c r="P18" s="184"/>
      <c r="Q18" s="183"/>
      <c r="R18" s="183"/>
      <c r="S18" s="183"/>
      <c r="T18" s="183"/>
      <c r="U18" s="183"/>
      <c r="V18" s="183"/>
      <c r="W18" s="187"/>
      <c r="X18" s="187"/>
      <c r="Y18" s="187"/>
      <c r="Z18" s="185"/>
    </row>
    <row r="19" spans="1:26" ht="12.75">
      <c r="A19" s="270">
        <v>2.1</v>
      </c>
      <c r="B19" s="557" t="s">
        <v>198</v>
      </c>
      <c r="C19" s="271"/>
      <c r="D19" s="218"/>
      <c r="E19" s="267"/>
      <c r="F19" s="219"/>
      <c r="G19" s="220"/>
      <c r="H19" s="217"/>
      <c r="I19" s="218"/>
      <c r="J19" s="267"/>
      <c r="K19" s="221"/>
      <c r="L19" s="220"/>
      <c r="M19" s="217">
        <v>0.4</v>
      </c>
      <c r="N19" s="218"/>
      <c r="O19" s="267">
        <f>SUM(M19:N19)</f>
        <v>0.4</v>
      </c>
      <c r="P19" s="268"/>
      <c r="Q19" s="220"/>
      <c r="R19" s="217">
        <v>4.8</v>
      </c>
      <c r="S19" s="218"/>
      <c r="T19" s="267">
        <f>SUM(R19:S19)</f>
        <v>4.8</v>
      </c>
      <c r="U19" s="221"/>
      <c r="V19" s="220"/>
      <c r="W19" s="225">
        <f>C19+H19+M19+R19</f>
        <v>5.2</v>
      </c>
      <c r="X19" s="226">
        <f>D19+I19+N19+S19</f>
        <v>0</v>
      </c>
      <c r="Y19" s="269">
        <f>SUM(W19:X19)</f>
        <v>5.2</v>
      </c>
      <c r="Z19" s="227">
        <f>G19+L19+Q19+V19</f>
        <v>0</v>
      </c>
    </row>
    <row r="20" spans="1:26" s="13" customFormat="1" ht="13.5" thickBot="1">
      <c r="A20" s="2158" t="s">
        <v>70</v>
      </c>
      <c r="B20" s="2012"/>
      <c r="C20" s="429">
        <f>SUM(C19:C19)</f>
        <v>0</v>
      </c>
      <c r="D20" s="430">
        <f>SUM(D19:D19)</f>
        <v>0</v>
      </c>
      <c r="E20" s="431">
        <f>SUM(E19:E19)</f>
        <v>0</v>
      </c>
      <c r="F20" s="432"/>
      <c r="G20" s="433">
        <f>SUM(G19:G19)</f>
        <v>0</v>
      </c>
      <c r="H20" s="434">
        <f>SUM(H19:H19)</f>
        <v>0</v>
      </c>
      <c r="I20" s="430">
        <f>SUM(I19:I19)</f>
        <v>0</v>
      </c>
      <c r="J20" s="431">
        <f>SUM(J19:J19)</f>
        <v>0</v>
      </c>
      <c r="K20" s="435"/>
      <c r="L20" s="433">
        <f>SUM(L19:L19)</f>
        <v>0</v>
      </c>
      <c r="M20" s="435">
        <f>SUM(M19:M19)</f>
        <v>0.4</v>
      </c>
      <c r="N20" s="430">
        <f>SUM(N19:N19)</f>
        <v>0</v>
      </c>
      <c r="O20" s="431">
        <f>SUM(O19:O19)</f>
        <v>0.4</v>
      </c>
      <c r="P20" s="432"/>
      <c r="Q20" s="433">
        <f>SUM(Q19:Q19)</f>
        <v>0</v>
      </c>
      <c r="R20" s="436">
        <f>SUM(R19:R19)</f>
        <v>4.8</v>
      </c>
      <c r="S20" s="430">
        <f>SUM(S19:S19)</f>
        <v>0</v>
      </c>
      <c r="T20" s="431">
        <f>SUM(T19:T19)</f>
        <v>4.8</v>
      </c>
      <c r="U20" s="437"/>
      <c r="V20" s="433">
        <f>SUM(V19:V19)</f>
        <v>0</v>
      </c>
      <c r="W20" s="438">
        <f>C20+H20+M20+R20</f>
        <v>5.2</v>
      </c>
      <c r="X20" s="439">
        <f>D20+I20+N20+S20</f>
        <v>0</v>
      </c>
      <c r="Y20" s="440">
        <f>W20+X20</f>
        <v>5.2</v>
      </c>
      <c r="Z20" s="441">
        <f>SUM(Z19:Z19)</f>
        <v>0</v>
      </c>
    </row>
    <row r="21" spans="1:26" ht="9.75" customHeight="1">
      <c r="A21" s="1514"/>
      <c r="B21" s="1520"/>
      <c r="C21" s="1114"/>
      <c r="D21" s="1114"/>
      <c r="E21" s="1114"/>
      <c r="F21" s="1115"/>
      <c r="G21" s="1114"/>
      <c r="H21" s="1114"/>
      <c r="I21" s="1114"/>
      <c r="J21" s="1114"/>
      <c r="K21" s="1114"/>
      <c r="L21" s="1114"/>
      <c r="M21" s="1521"/>
      <c r="N21" s="1521"/>
      <c r="O21" s="1521"/>
      <c r="P21" s="1115"/>
      <c r="Q21" s="1114"/>
      <c r="R21" s="1521"/>
      <c r="S21" s="1521"/>
      <c r="T21" s="1521"/>
      <c r="U21" s="1114"/>
      <c r="V21" s="1114"/>
      <c r="W21" s="1117"/>
      <c r="X21" s="1117"/>
      <c r="Y21" s="1117"/>
      <c r="Z21" s="1116"/>
    </row>
    <row r="22" spans="1:26" ht="15.75">
      <c r="A22" s="1177" t="s">
        <v>367</v>
      </c>
      <c r="B22" s="1179"/>
      <c r="C22" s="1179"/>
      <c r="D22" s="1179"/>
      <c r="E22" s="1179"/>
      <c r="F22" s="1179"/>
      <c r="G22" s="1179"/>
      <c r="H22" s="1179"/>
      <c r="I22" s="1179"/>
      <c r="J22" s="1179"/>
      <c r="K22" s="1179"/>
      <c r="L22" s="1179"/>
      <c r="M22" s="1179"/>
      <c r="N22" s="1179"/>
      <c r="O22" s="1179"/>
      <c r="P22" s="1179"/>
      <c r="Q22" s="1179"/>
      <c r="R22" s="1179"/>
      <c r="S22" s="1179"/>
      <c r="T22" s="1179"/>
      <c r="U22" s="1179"/>
      <c r="V22" s="1179"/>
      <c r="W22" s="1179"/>
      <c r="X22" s="1513"/>
      <c r="Y22" s="2117" t="s">
        <v>38</v>
      </c>
      <c r="Z22" s="2118"/>
    </row>
    <row r="23" spans="1:28" s="18" customFormat="1" ht="12.75">
      <c r="A23" s="1511" t="s">
        <v>415</v>
      </c>
      <c r="B23" s="795"/>
      <c r="C23" s="796"/>
      <c r="D23" s="796"/>
      <c r="E23" s="796"/>
      <c r="F23" s="796"/>
      <c r="G23" s="796"/>
      <c r="H23" s="1819" t="s">
        <v>416</v>
      </c>
      <c r="I23" s="1820"/>
      <c r="J23" s="1820"/>
      <c r="K23" s="1820"/>
      <c r="L23" s="1820"/>
      <c r="M23" s="1820"/>
      <c r="N23" s="1820"/>
      <c r="O23" s="1820"/>
      <c r="P23" s="1820"/>
      <c r="Q23" s="1820"/>
      <c r="R23" s="1820"/>
      <c r="S23" s="796"/>
      <c r="T23" s="796"/>
      <c r="U23" s="796"/>
      <c r="V23" s="796"/>
      <c r="W23" s="796"/>
      <c r="X23" s="796"/>
      <c r="Y23" s="797"/>
      <c r="Z23" s="793"/>
      <c r="AA23" s="792"/>
      <c r="AB23" s="798"/>
    </row>
    <row r="24" spans="1:28" s="18" customFormat="1" ht="12.75">
      <c r="A24" s="1511"/>
      <c r="B24" s="799" t="s">
        <v>418</v>
      </c>
      <c r="C24" s="800"/>
      <c r="D24" s="800"/>
      <c r="E24" s="800"/>
      <c r="F24" s="796"/>
      <c r="G24" s="796"/>
      <c r="H24" s="1819"/>
      <c r="I24" s="1819"/>
      <c r="J24" s="1819"/>
      <c r="K24" s="1819"/>
      <c r="L24" s="1819"/>
      <c r="M24" s="1819"/>
      <c r="N24" s="1819"/>
      <c r="O24" s="1819"/>
      <c r="P24" s="1819"/>
      <c r="Q24" s="1819"/>
      <c r="R24" s="1819"/>
      <c r="S24" s="796"/>
      <c r="T24" s="796"/>
      <c r="U24" s="796"/>
      <c r="V24" s="796"/>
      <c r="W24" s="796"/>
      <c r="X24" s="796"/>
      <c r="Y24" s="797"/>
      <c r="Z24" s="793"/>
      <c r="AA24" s="792"/>
      <c r="AB24" s="798"/>
    </row>
    <row r="25" spans="1:26" ht="11.25" customHeight="1" thickBot="1">
      <c r="A25" s="1512"/>
      <c r="B25" s="1372"/>
      <c r="C25" s="1373"/>
      <c r="D25" s="1374"/>
      <c r="E25" s="1374"/>
      <c r="F25" s="1374"/>
      <c r="G25" s="1375"/>
      <c r="H25" s="1373"/>
      <c r="I25" s="1374"/>
      <c r="J25" s="1374"/>
      <c r="K25" s="1374"/>
      <c r="L25" s="1375"/>
      <c r="M25" s="1373"/>
      <c r="N25" s="1374"/>
      <c r="O25" s="1374"/>
      <c r="P25" s="1374"/>
      <c r="Q25" s="1375"/>
      <c r="R25" s="1373"/>
      <c r="S25" s="1374"/>
      <c r="T25" s="1374"/>
      <c r="U25" s="1374"/>
      <c r="V25" s="1374"/>
      <c r="W25" s="1374"/>
      <c r="X25" s="1375"/>
      <c r="Y25" s="1376"/>
      <c r="Z25" s="1377"/>
    </row>
    <row r="26" spans="1:26" ht="13.5" customHeight="1">
      <c r="A26" s="1832" t="s">
        <v>353</v>
      </c>
      <c r="B26" s="2161" t="s">
        <v>354</v>
      </c>
      <c r="C26" s="1744" t="s">
        <v>42</v>
      </c>
      <c r="D26" s="1745"/>
      <c r="E26" s="1745"/>
      <c r="F26" s="1745"/>
      <c r="G26" s="1742"/>
      <c r="H26" s="1744" t="s">
        <v>43</v>
      </c>
      <c r="I26" s="1745"/>
      <c r="J26" s="1745"/>
      <c r="K26" s="1745"/>
      <c r="L26" s="1742"/>
      <c r="M26" s="1763" t="s">
        <v>44</v>
      </c>
      <c r="N26" s="1764"/>
      <c r="O26" s="1764"/>
      <c r="P26" s="1764"/>
      <c r="Q26" s="1765"/>
      <c r="R26" s="1989" t="s">
        <v>142</v>
      </c>
      <c r="S26" s="1990"/>
      <c r="T26" s="1990"/>
      <c r="U26" s="1990"/>
      <c r="V26" s="1990"/>
      <c r="W26" s="1990"/>
      <c r="X26" s="1990"/>
      <c r="Y26" s="1990"/>
      <c r="Z26" s="1991"/>
    </row>
    <row r="27" spans="1:26" ht="22.5" customHeight="1" thickBot="1">
      <c r="A27" s="1833"/>
      <c r="B27" s="2162"/>
      <c r="C27" s="46" t="s">
        <v>1</v>
      </c>
      <c r="D27" s="143" t="s">
        <v>213</v>
      </c>
      <c r="E27" s="144" t="s">
        <v>2</v>
      </c>
      <c r="F27" s="1736" t="s">
        <v>5</v>
      </c>
      <c r="G27" s="1734"/>
      <c r="H27" s="46" t="s">
        <v>1</v>
      </c>
      <c r="I27" s="143" t="s">
        <v>213</v>
      </c>
      <c r="J27" s="145" t="s">
        <v>2</v>
      </c>
      <c r="K27" s="1758" t="s">
        <v>5</v>
      </c>
      <c r="L27" s="1759"/>
      <c r="M27" s="47" t="s">
        <v>1</v>
      </c>
      <c r="N27" s="143" t="s">
        <v>213</v>
      </c>
      <c r="O27" s="149" t="s">
        <v>2</v>
      </c>
      <c r="P27" s="1758" t="s">
        <v>5</v>
      </c>
      <c r="Q27" s="1759"/>
      <c r="R27" s="1992" t="s">
        <v>143</v>
      </c>
      <c r="S27" s="1993"/>
      <c r="T27" s="1993"/>
      <c r="U27" s="1993"/>
      <c r="V27" s="1994"/>
      <c r="W27" s="301" t="s">
        <v>1</v>
      </c>
      <c r="X27" s="143" t="s">
        <v>213</v>
      </c>
      <c r="Y27" s="303" t="s">
        <v>2</v>
      </c>
      <c r="Z27" s="304" t="s">
        <v>5</v>
      </c>
    </row>
    <row r="28" spans="1:26" ht="26.25" customHeight="1" thickBot="1">
      <c r="A28" s="2145" t="s">
        <v>374</v>
      </c>
      <c r="B28" s="2146"/>
      <c r="C28" s="125">
        <f>C39+C45</f>
        <v>5.5</v>
      </c>
      <c r="D28" s="126">
        <f>D39+D45</f>
        <v>1.7000000000000002</v>
      </c>
      <c r="E28" s="158">
        <f>C28+D28</f>
        <v>7.2</v>
      </c>
      <c r="F28" s="128"/>
      <c r="G28" s="129">
        <f>G39+G45</f>
        <v>0</v>
      </c>
      <c r="H28" s="125">
        <f>H39+H45</f>
        <v>15.4</v>
      </c>
      <c r="I28" s="126">
        <f>I39+I45</f>
        <v>0</v>
      </c>
      <c r="J28" s="127">
        <f>SUM(H28:I28)</f>
        <v>15.4</v>
      </c>
      <c r="K28" s="130"/>
      <c r="L28" s="129">
        <f>L39+L45</f>
        <v>0</v>
      </c>
      <c r="M28" s="130">
        <f>M39+M45</f>
        <v>5</v>
      </c>
      <c r="N28" s="126">
        <f>N39+N45</f>
        <v>1</v>
      </c>
      <c r="O28" s="158">
        <f>SUM(M28:N28)</f>
        <v>6</v>
      </c>
      <c r="P28" s="130"/>
      <c r="Q28" s="131">
        <f>Q39+Q45</f>
        <v>0</v>
      </c>
      <c r="R28" s="320"/>
      <c r="S28" s="1995"/>
      <c r="T28" s="1995"/>
      <c r="U28" s="1995"/>
      <c r="V28" s="1996"/>
      <c r="W28" s="34">
        <f>C28+H28+M28</f>
        <v>25.9</v>
      </c>
      <c r="X28" s="181">
        <f>D28+I28+N28</f>
        <v>2.7</v>
      </c>
      <c r="Y28" s="188">
        <f>SUM(W28:X28)</f>
        <v>28.599999999999998</v>
      </c>
      <c r="Z28" s="35">
        <f>G28+L28+Q28</f>
        <v>0</v>
      </c>
    </row>
    <row r="29" spans="1:26" ht="12.75">
      <c r="A29" s="297" t="s">
        <v>229</v>
      </c>
      <c r="B29" s="298"/>
      <c r="C29" s="183"/>
      <c r="D29" s="183"/>
      <c r="E29" s="183"/>
      <c r="F29" s="184"/>
      <c r="G29" s="183"/>
      <c r="H29" s="183"/>
      <c r="I29" s="183"/>
      <c r="J29" s="183"/>
      <c r="K29" s="183"/>
      <c r="L29" s="183"/>
      <c r="M29" s="186"/>
      <c r="N29" s="186"/>
      <c r="O29" s="186"/>
      <c r="P29" s="184"/>
      <c r="Q29" s="183"/>
      <c r="R29" s="186"/>
      <c r="S29" s="186"/>
      <c r="T29" s="186"/>
      <c r="U29" s="183"/>
      <c r="V29" s="183"/>
      <c r="W29" s="187"/>
      <c r="X29" s="187"/>
      <c r="Y29" s="187"/>
      <c r="Z29" s="185"/>
    </row>
    <row r="30" spans="1:26" ht="25.5">
      <c r="A30" s="1166" t="s">
        <v>417</v>
      </c>
      <c r="B30" s="1466" t="s">
        <v>501</v>
      </c>
      <c r="C30" s="872">
        <v>3.6</v>
      </c>
      <c r="D30" s="1459"/>
      <c r="E30" s="1460">
        <f aca="true" t="shared" si="5" ref="E30:E35">SUM(C30:D30)</f>
        <v>3.6</v>
      </c>
      <c r="F30" s="1467"/>
      <c r="G30" s="1444"/>
      <c r="H30" s="878"/>
      <c r="I30" s="876"/>
      <c r="J30" s="1443"/>
      <c r="K30" s="1447"/>
      <c r="L30" s="1477"/>
      <c r="M30" s="1465"/>
      <c r="N30" s="1349"/>
      <c r="O30" s="1474"/>
      <c r="P30" s="1475"/>
      <c r="Q30" s="1300"/>
      <c r="R30" s="2163" t="s">
        <v>502</v>
      </c>
      <c r="S30" s="2164"/>
      <c r="T30" s="2164"/>
      <c r="U30" s="2164"/>
      <c r="V30" s="2164"/>
      <c r="W30" s="2164"/>
      <c r="X30" s="2164"/>
      <c r="Y30" s="2164"/>
      <c r="Z30" s="2165"/>
    </row>
    <row r="31" spans="1:26" ht="25.5">
      <c r="A31" s="927" t="s">
        <v>417</v>
      </c>
      <c r="B31" s="1024" t="s">
        <v>503</v>
      </c>
      <c r="C31" s="862">
        <v>0.6</v>
      </c>
      <c r="D31" s="863"/>
      <c r="E31" s="1458">
        <f t="shared" si="5"/>
        <v>0.6</v>
      </c>
      <c r="F31" s="865"/>
      <c r="G31" s="875"/>
      <c r="H31" s="862"/>
      <c r="I31" s="863"/>
      <c r="J31" s="864"/>
      <c r="K31" s="868"/>
      <c r="L31" s="869"/>
      <c r="M31" s="1465"/>
      <c r="N31" s="1473"/>
      <c r="O31" s="1168"/>
      <c r="P31" s="1254"/>
      <c r="Q31" s="869"/>
      <c r="R31" s="2174"/>
      <c r="S31" s="2175"/>
      <c r="T31" s="2175"/>
      <c r="U31" s="2175"/>
      <c r="V31" s="2175"/>
      <c r="W31" s="2175"/>
      <c r="X31" s="2175"/>
      <c r="Y31" s="2175"/>
      <c r="Z31" s="2176"/>
    </row>
    <row r="32" spans="1:26" ht="12.75">
      <c r="A32" s="927" t="s">
        <v>417</v>
      </c>
      <c r="B32" s="1468" t="s">
        <v>504</v>
      </c>
      <c r="C32" s="1253"/>
      <c r="D32" s="1250">
        <v>0.4</v>
      </c>
      <c r="E32" s="1464">
        <f t="shared" si="5"/>
        <v>0.4</v>
      </c>
      <c r="F32" s="865"/>
      <c r="G32" s="1471"/>
      <c r="H32" s="867"/>
      <c r="I32" s="863"/>
      <c r="J32" s="1458"/>
      <c r="K32" s="868"/>
      <c r="L32" s="869"/>
      <c r="M32" s="867"/>
      <c r="N32" s="863"/>
      <c r="O32" s="1458"/>
      <c r="P32" s="1249"/>
      <c r="Q32" s="869"/>
      <c r="R32" s="2183"/>
      <c r="S32" s="2184"/>
      <c r="T32" s="2184"/>
      <c r="U32" s="2184"/>
      <c r="V32" s="2184"/>
      <c r="W32" s="2184"/>
      <c r="X32" s="2184"/>
      <c r="Y32" s="2184"/>
      <c r="Z32" s="2185"/>
    </row>
    <row r="33" spans="1:26" ht="12.75">
      <c r="A33" s="927" t="s">
        <v>417</v>
      </c>
      <c r="B33" s="1441" t="s">
        <v>505</v>
      </c>
      <c r="C33" s="1253">
        <v>0.6</v>
      </c>
      <c r="D33" s="1250"/>
      <c r="E33" s="1476">
        <f t="shared" si="5"/>
        <v>0.6</v>
      </c>
      <c r="F33" s="1462"/>
      <c r="G33" s="1463"/>
      <c r="H33" s="1706"/>
      <c r="I33" s="1250"/>
      <c r="J33" s="1464"/>
      <c r="K33" s="1703"/>
      <c r="L33" s="1252"/>
      <c r="M33" s="1704"/>
      <c r="N33" s="1461"/>
      <c r="O33" s="1705"/>
      <c r="P33" s="1254"/>
      <c r="Q33" s="1252"/>
      <c r="R33" s="2180"/>
      <c r="S33" s="2181"/>
      <c r="T33" s="2181"/>
      <c r="U33" s="2181"/>
      <c r="V33" s="2181"/>
      <c r="W33" s="2181"/>
      <c r="X33" s="2181"/>
      <c r="Y33" s="2181"/>
      <c r="Z33" s="2182"/>
    </row>
    <row r="34" spans="1:26" ht="12.75">
      <c r="A34" s="927" t="s">
        <v>417</v>
      </c>
      <c r="B34" s="1024" t="s">
        <v>506</v>
      </c>
      <c r="C34" s="862">
        <v>0.7</v>
      </c>
      <c r="D34" s="863"/>
      <c r="E34" s="1458">
        <f t="shared" si="5"/>
        <v>0.7</v>
      </c>
      <c r="F34" s="1470"/>
      <c r="G34" s="1471"/>
      <c r="H34" s="867"/>
      <c r="I34" s="863"/>
      <c r="J34" s="1458"/>
      <c r="K34" s="868"/>
      <c r="L34" s="879"/>
      <c r="M34" s="872"/>
      <c r="N34" s="876"/>
      <c r="O34" s="1445"/>
      <c r="P34" s="1472"/>
      <c r="Q34" s="1469"/>
      <c r="R34" s="2183"/>
      <c r="S34" s="2184"/>
      <c r="T34" s="2184"/>
      <c r="U34" s="2184"/>
      <c r="V34" s="2184"/>
      <c r="W34" s="2184"/>
      <c r="X34" s="2184"/>
      <c r="Y34" s="2184"/>
      <c r="Z34" s="2185"/>
    </row>
    <row r="35" spans="1:26" ht="12.75">
      <c r="A35" s="927" t="s">
        <v>417</v>
      </c>
      <c r="B35" s="1024" t="s">
        <v>507</v>
      </c>
      <c r="C35" s="862"/>
      <c r="D35" s="863">
        <v>0.9</v>
      </c>
      <c r="E35" s="864">
        <f t="shared" si="5"/>
        <v>0.9</v>
      </c>
      <c r="F35" s="1248"/>
      <c r="G35" s="866"/>
      <c r="H35" s="868"/>
      <c r="I35" s="863"/>
      <c r="J35" s="1458"/>
      <c r="K35" s="1248"/>
      <c r="L35" s="869"/>
      <c r="M35" s="862"/>
      <c r="N35" s="863"/>
      <c r="O35" s="874"/>
      <c r="P35" s="1249"/>
      <c r="Q35" s="869"/>
      <c r="R35" s="2177"/>
      <c r="S35" s="2178"/>
      <c r="T35" s="2178"/>
      <c r="U35" s="2178"/>
      <c r="V35" s="2178"/>
      <c r="W35" s="2178"/>
      <c r="X35" s="2178"/>
      <c r="Y35" s="2178"/>
      <c r="Z35" s="2179"/>
    </row>
    <row r="36" spans="1:26" s="202" customFormat="1" ht="12.75">
      <c r="A36" s="1440">
        <v>2</v>
      </c>
      <c r="B36" s="1449" t="s">
        <v>391</v>
      </c>
      <c r="C36" s="1450"/>
      <c r="D36" s="832"/>
      <c r="E36" s="832"/>
      <c r="F36" s="1451"/>
      <c r="G36" s="1452"/>
      <c r="H36" s="1450">
        <v>15.4</v>
      </c>
      <c r="I36" s="1453"/>
      <c r="J36" s="832">
        <f>SUM(H36:I36)</f>
        <v>15.4</v>
      </c>
      <c r="K36" s="1450"/>
      <c r="L36" s="1454"/>
      <c r="M36" s="1455"/>
      <c r="N36" s="1453"/>
      <c r="O36" s="1456"/>
      <c r="P36" s="1457"/>
      <c r="Q36" s="1454"/>
      <c r="R36" s="2166"/>
      <c r="S36" s="2166"/>
      <c r="T36" s="2166"/>
      <c r="U36" s="2166"/>
      <c r="V36" s="2166"/>
      <c r="W36" s="2166"/>
      <c r="X36" s="2166"/>
      <c r="Y36" s="2166"/>
      <c r="Z36" s="2167"/>
    </row>
    <row r="37" spans="1:26" ht="12.75">
      <c r="A37" s="1132">
        <v>3</v>
      </c>
      <c r="B37" s="839" t="s">
        <v>118</v>
      </c>
      <c r="C37" s="1127"/>
      <c r="D37" s="1128"/>
      <c r="E37" s="842"/>
      <c r="F37" s="827"/>
      <c r="G37" s="859"/>
      <c r="H37" s="1127"/>
      <c r="I37" s="818"/>
      <c r="J37" s="842"/>
      <c r="K37" s="808"/>
      <c r="L37" s="809"/>
      <c r="M37" s="810">
        <v>5</v>
      </c>
      <c r="N37" s="818"/>
      <c r="O37" s="850">
        <f>SUM(M37:N37)</f>
        <v>5</v>
      </c>
      <c r="P37" s="1448"/>
      <c r="Q37" s="809"/>
      <c r="R37" s="2044"/>
      <c r="S37" s="2045"/>
      <c r="T37" s="2045"/>
      <c r="U37" s="2045"/>
      <c r="V37" s="2024"/>
      <c r="W37" s="2024"/>
      <c r="X37" s="2024"/>
      <c r="Y37" s="2024"/>
      <c r="Z37" s="2025"/>
    </row>
    <row r="38" spans="1:33" ht="12.75">
      <c r="A38" s="1147">
        <v>3</v>
      </c>
      <c r="B38" s="1148" t="s">
        <v>119</v>
      </c>
      <c r="C38" s="1134"/>
      <c r="D38" s="970"/>
      <c r="E38" s="970"/>
      <c r="F38" s="1305"/>
      <c r="G38" s="1136"/>
      <c r="H38" s="1134"/>
      <c r="I38" s="971"/>
      <c r="J38" s="970"/>
      <c r="K38" s="1135"/>
      <c r="L38" s="973"/>
      <c r="M38" s="1134"/>
      <c r="N38" s="971">
        <v>1</v>
      </c>
      <c r="O38" s="970">
        <f>SUM(M38:N38)</f>
        <v>1</v>
      </c>
      <c r="P38" s="1246"/>
      <c r="Q38" s="973"/>
      <c r="R38" s="2042"/>
      <c r="S38" s="2043"/>
      <c r="T38" s="2043"/>
      <c r="U38" s="2043"/>
      <c r="V38" s="2043"/>
      <c r="W38" s="2043"/>
      <c r="X38" s="2043"/>
      <c r="Y38" s="2043"/>
      <c r="Z38" s="2058"/>
      <c r="AA38" s="4"/>
      <c r="AB38" s="4"/>
      <c r="AC38" s="4"/>
      <c r="AD38" s="4"/>
      <c r="AE38" s="4"/>
      <c r="AF38" s="4"/>
      <c r="AG38" s="4"/>
    </row>
    <row r="39" spans="1:34" s="42" customFormat="1" ht="13.5" thickBot="1">
      <c r="A39" s="1907" t="s">
        <v>201</v>
      </c>
      <c r="B39" s="1908"/>
      <c r="C39" s="112">
        <f>SUM(C30:C38)</f>
        <v>5.5</v>
      </c>
      <c r="D39" s="117">
        <f>SUM(D30:D38)</f>
        <v>1.3</v>
      </c>
      <c r="E39" s="1081">
        <f>SUM(E30:E38)</f>
        <v>6.800000000000001</v>
      </c>
      <c r="F39" s="1137"/>
      <c r="G39" s="113">
        <f>SUM(G30:G38)</f>
        <v>0</v>
      </c>
      <c r="H39" s="112">
        <f>SUM(H30:H38)</f>
        <v>15.4</v>
      </c>
      <c r="I39" s="117">
        <f>SUM(I30:I38)</f>
        <v>0</v>
      </c>
      <c r="J39" s="1081">
        <f>SUM(J30:J38)</f>
        <v>15.4</v>
      </c>
      <c r="K39" s="1191"/>
      <c r="L39" s="113">
        <f>SUM(L30:L38)</f>
        <v>0</v>
      </c>
      <c r="M39" s="112">
        <f>SUM(M30:M38)</f>
        <v>5</v>
      </c>
      <c r="N39" s="117">
        <f>SUM(N30:N38)</f>
        <v>1</v>
      </c>
      <c r="O39" s="118">
        <f>SUM(O30:O38)</f>
        <v>6</v>
      </c>
      <c r="P39" s="119"/>
      <c r="Q39" s="113">
        <f>SUM(Q30:Q38)</f>
        <v>0</v>
      </c>
      <c r="R39" s="1837"/>
      <c r="S39" s="1838"/>
      <c r="T39" s="1838"/>
      <c r="U39" s="1838"/>
      <c r="V39" s="2099"/>
      <c r="W39" s="1138">
        <f>SUM(C39,H39,M39,R39)</f>
        <v>25.9</v>
      </c>
      <c r="X39" s="1139">
        <f>S39+N39+I39</f>
        <v>1</v>
      </c>
      <c r="Y39" s="980">
        <f>T39+O39+J39</f>
        <v>21.4</v>
      </c>
      <c r="Z39" s="106">
        <f>V39+Q39+L39</f>
        <v>0</v>
      </c>
      <c r="AA39" s="20"/>
      <c r="AB39" s="20"/>
      <c r="AC39" s="20"/>
      <c r="AD39" s="20"/>
      <c r="AE39" s="20"/>
      <c r="AF39" s="20"/>
      <c r="AG39" s="20"/>
      <c r="AH39" s="534"/>
    </row>
    <row r="40" spans="1:27" ht="7.5" customHeight="1">
      <c r="A40" s="193"/>
      <c r="B40" s="121"/>
      <c r="C40" s="10"/>
      <c r="D40" s="74"/>
      <c r="E40" s="74"/>
      <c r="F40" s="75"/>
      <c r="G40" s="74"/>
      <c r="H40" s="74"/>
      <c r="I40" s="74"/>
      <c r="J40" s="74"/>
      <c r="K40" s="74"/>
      <c r="L40" s="74"/>
      <c r="M40" s="2"/>
      <c r="N40" s="2"/>
      <c r="O40" s="121"/>
      <c r="P40" s="75"/>
      <c r="Q40" s="74"/>
      <c r="R40" s="2"/>
      <c r="S40" s="2"/>
      <c r="T40" s="2"/>
      <c r="U40" s="74"/>
      <c r="V40" s="74"/>
      <c r="W40" s="17"/>
      <c r="X40" s="17"/>
      <c r="Y40" s="157"/>
      <c r="Z40" s="74"/>
      <c r="AA40" s="4"/>
    </row>
    <row r="41" spans="1:26" ht="6" customHeight="1" thickBot="1">
      <c r="A41" s="194"/>
      <c r="B41" s="2"/>
      <c r="C41" s="10"/>
      <c r="D41" s="10"/>
      <c r="E41" s="10"/>
      <c r="F41" s="38"/>
      <c r="G41" s="10"/>
      <c r="H41" s="10"/>
      <c r="I41" s="10"/>
      <c r="J41" s="10"/>
      <c r="K41" s="10"/>
      <c r="L41" s="10"/>
      <c r="M41" s="2"/>
      <c r="N41" s="2"/>
      <c r="O41" s="2"/>
      <c r="P41" s="38"/>
      <c r="Q41" s="10"/>
      <c r="R41" s="2"/>
      <c r="S41" s="2"/>
      <c r="T41" s="2"/>
      <c r="U41" s="10"/>
      <c r="V41" s="10"/>
      <c r="W41" s="17"/>
      <c r="X41" s="17"/>
      <c r="Y41" s="17"/>
      <c r="Z41" s="10"/>
    </row>
    <row r="42" spans="1:26" ht="12.75">
      <c r="A42" s="258" t="s">
        <v>230</v>
      </c>
      <c r="B42" s="259"/>
      <c r="C42" s="183"/>
      <c r="D42" s="183"/>
      <c r="E42" s="183"/>
      <c r="F42" s="184"/>
      <c r="G42" s="183"/>
      <c r="H42" s="183"/>
      <c r="I42" s="183"/>
      <c r="J42" s="183"/>
      <c r="K42" s="183"/>
      <c r="L42" s="183"/>
      <c r="M42" s="183"/>
      <c r="N42" s="183"/>
      <c r="O42" s="183"/>
      <c r="P42" s="184"/>
      <c r="Q42" s="183"/>
      <c r="R42" s="183"/>
      <c r="S42" s="183"/>
      <c r="T42" s="183"/>
      <c r="U42" s="183"/>
      <c r="V42" s="183"/>
      <c r="W42" s="187"/>
      <c r="X42" s="187"/>
      <c r="Y42" s="187"/>
      <c r="Z42" s="185"/>
    </row>
    <row r="43" spans="1:26" s="13" customFormat="1" ht="22.5" customHeight="1">
      <c r="A43" s="1478">
        <v>1</v>
      </c>
      <c r="B43" s="1479" t="s">
        <v>120</v>
      </c>
      <c r="C43" s="1480"/>
      <c r="D43" s="1481"/>
      <c r="E43" s="1482"/>
      <c r="F43" s="1483" t="s">
        <v>427</v>
      </c>
      <c r="G43" s="1484"/>
      <c r="H43" s="1485"/>
      <c r="I43" s="1486"/>
      <c r="J43" s="1482"/>
      <c r="K43" s="1487"/>
      <c r="L43" s="1488"/>
      <c r="M43" s="1485"/>
      <c r="N43" s="1486"/>
      <c r="O43" s="1481"/>
      <c r="P43" s="1489"/>
      <c r="Q43" s="1484"/>
      <c r="R43" s="2168" t="s">
        <v>121</v>
      </c>
      <c r="S43" s="2169"/>
      <c r="T43" s="2169"/>
      <c r="U43" s="2169"/>
      <c r="V43" s="2169"/>
      <c r="W43" s="2169"/>
      <c r="X43" s="2169"/>
      <c r="Y43" s="2169"/>
      <c r="Z43" s="2170"/>
    </row>
    <row r="44" spans="1:30" s="13" customFormat="1" ht="25.5">
      <c r="A44" s="1490" t="s">
        <v>417</v>
      </c>
      <c r="B44" s="1442" t="s">
        <v>508</v>
      </c>
      <c r="C44" s="1446"/>
      <c r="D44" s="984">
        <v>0.4</v>
      </c>
      <c r="E44" s="1491">
        <f>SUM(C44:D44)</f>
        <v>0.4</v>
      </c>
      <c r="F44" s="1492"/>
      <c r="G44" s="986"/>
      <c r="H44" s="983"/>
      <c r="I44" s="1493"/>
      <c r="J44" s="984"/>
      <c r="K44" s="983"/>
      <c r="L44" s="1494"/>
      <c r="M44" s="983"/>
      <c r="N44" s="1493"/>
      <c r="O44" s="1491"/>
      <c r="P44" s="985"/>
      <c r="Q44" s="1494"/>
      <c r="R44" s="2171"/>
      <c r="S44" s="2172"/>
      <c r="T44" s="2172"/>
      <c r="U44" s="2172"/>
      <c r="V44" s="2172"/>
      <c r="W44" s="2172"/>
      <c r="X44" s="2172"/>
      <c r="Y44" s="2172"/>
      <c r="Z44" s="2173"/>
      <c r="AA44" s="316"/>
      <c r="AB44" s="20"/>
      <c r="AC44" s="20"/>
      <c r="AD44" s="20"/>
    </row>
    <row r="45" spans="1:48" s="42" customFormat="1" ht="13.5" thickBot="1">
      <c r="A45" s="1907" t="s">
        <v>202</v>
      </c>
      <c r="B45" s="2055"/>
      <c r="C45" s="112">
        <f>SUM(C43:C44)</f>
        <v>0</v>
      </c>
      <c r="D45" s="117">
        <f>SUM(D43:D44)</f>
        <v>0.4</v>
      </c>
      <c r="E45" s="1081">
        <f>SUM(E43:E44)</f>
        <v>0.4</v>
      </c>
      <c r="F45" s="119"/>
      <c r="G45" s="106">
        <f>SUM(G43:G44)</f>
        <v>0</v>
      </c>
      <c r="H45" s="112"/>
      <c r="I45" s="117"/>
      <c r="J45" s="118"/>
      <c r="K45" s="975"/>
      <c r="L45" s="113"/>
      <c r="M45" s="112"/>
      <c r="N45" s="117"/>
      <c r="O45" s="118"/>
      <c r="P45" s="119"/>
      <c r="Q45" s="113"/>
      <c r="R45" s="1981"/>
      <c r="S45" s="1982"/>
      <c r="T45" s="1982"/>
      <c r="U45" s="1982"/>
      <c r="V45" s="1983"/>
      <c r="W45" s="1138">
        <f>SUM(C45,H45,M45,R45)</f>
        <v>0</v>
      </c>
      <c r="X45" s="1139">
        <f>SUM(D45,I45,N45,S45)</f>
        <v>0.4</v>
      </c>
      <c r="Y45" s="1165">
        <f>SUM(E45,J45,O45,U45)</f>
        <v>0.4</v>
      </c>
      <c r="Z45" s="106">
        <f>V45+Q45+L45+G45</f>
        <v>0</v>
      </c>
      <c r="AA45" s="316"/>
      <c r="AB45" s="20"/>
      <c r="AC45" s="20"/>
      <c r="AD45" s="20"/>
      <c r="AE45" s="20"/>
      <c r="AF45" s="20"/>
      <c r="AG45" s="20"/>
      <c r="AH45" s="20"/>
      <c r="AI45" s="20"/>
      <c r="AJ45" s="20"/>
      <c r="AK45" s="20"/>
      <c r="AL45" s="20"/>
      <c r="AM45" s="20"/>
      <c r="AN45" s="20"/>
      <c r="AO45" s="20"/>
      <c r="AP45" s="20"/>
      <c r="AQ45" s="20"/>
      <c r="AR45" s="20"/>
      <c r="AS45" s="20"/>
      <c r="AT45" s="20"/>
      <c r="AU45" s="520"/>
      <c r="AV45" s="520"/>
    </row>
    <row r="46" spans="1:26" ht="6.75" customHeight="1" thickBot="1">
      <c r="A46" s="197"/>
      <c r="B46" s="139"/>
      <c r="C46" s="10"/>
      <c r="D46" s="10"/>
      <c r="E46" s="10"/>
      <c r="F46" s="38"/>
      <c r="G46" s="10"/>
      <c r="H46" s="10"/>
      <c r="I46" s="10"/>
      <c r="J46" s="10"/>
      <c r="K46" s="10"/>
      <c r="L46" s="10"/>
      <c r="M46" s="2"/>
      <c r="N46" s="2"/>
      <c r="O46" s="2"/>
      <c r="P46" s="38"/>
      <c r="Q46" s="10"/>
      <c r="R46" s="2"/>
      <c r="S46" s="2"/>
      <c r="T46" s="2"/>
      <c r="U46" s="10"/>
      <c r="V46" s="10"/>
      <c r="W46" s="17"/>
      <c r="X46" s="17"/>
      <c r="Y46" s="17"/>
      <c r="Z46" s="74"/>
    </row>
    <row r="47" spans="1:27" ht="12.75" customHeight="1" thickBot="1">
      <c r="A47" s="1858" t="s">
        <v>348</v>
      </c>
      <c r="B47" s="1859"/>
      <c r="C47" s="6"/>
      <c r="D47" s="6"/>
      <c r="E47" s="6"/>
      <c r="F47" s="58"/>
      <c r="G47" s="6"/>
      <c r="H47" s="6"/>
      <c r="I47" s="6"/>
      <c r="J47" s="6"/>
      <c r="K47" s="6"/>
      <c r="L47" s="6"/>
      <c r="M47" s="4"/>
      <c r="N47" s="4"/>
      <c r="O47" s="4"/>
      <c r="P47" s="6"/>
      <c r="Q47" s="6"/>
      <c r="R47" s="4"/>
      <c r="S47" s="4"/>
      <c r="T47" s="4"/>
      <c r="U47" s="6"/>
      <c r="V47" s="6"/>
      <c r="W47" s="16"/>
      <c r="X47" s="16"/>
      <c r="Y47" s="16"/>
      <c r="Z47" s="6"/>
      <c r="AA47" s="4"/>
    </row>
    <row r="48" spans="1:37" s="13" customFormat="1" ht="13.5" customHeight="1">
      <c r="A48" s="1873" t="s">
        <v>509</v>
      </c>
      <c r="B48" s="1874"/>
      <c r="C48" s="1091">
        <f>C28-C49</f>
        <v>0</v>
      </c>
      <c r="D48" s="1091">
        <f>D28-D49</f>
        <v>0</v>
      </c>
      <c r="E48" s="1091">
        <f>E28-E49</f>
        <v>0</v>
      </c>
      <c r="F48" s="1092"/>
      <c r="G48" s="1091">
        <f>G30</f>
        <v>0</v>
      </c>
      <c r="H48" s="1091">
        <f>H28</f>
        <v>15.4</v>
      </c>
      <c r="I48" s="1091">
        <f>I28</f>
        <v>0</v>
      </c>
      <c r="J48" s="1091">
        <f>H48+I48</f>
        <v>15.4</v>
      </c>
      <c r="K48" s="1091"/>
      <c r="L48" s="1091">
        <f>L28</f>
        <v>0</v>
      </c>
      <c r="M48" s="1091">
        <f>M28</f>
        <v>5</v>
      </c>
      <c r="N48" s="1091">
        <f>N28</f>
        <v>1</v>
      </c>
      <c r="O48" s="1091">
        <f>SUM(M48:N48)</f>
        <v>6</v>
      </c>
      <c r="P48" s="1091"/>
      <c r="Q48" s="1091">
        <f>Q30</f>
        <v>0</v>
      </c>
      <c r="R48" s="1091"/>
      <c r="S48" s="1091"/>
      <c r="T48" s="1091"/>
      <c r="U48" s="1091"/>
      <c r="V48" s="1091"/>
      <c r="W48" s="1093">
        <f>C48+H48+M48</f>
        <v>20.4</v>
      </c>
      <c r="X48" s="1093">
        <f>D48+I48+N48</f>
        <v>1</v>
      </c>
      <c r="Y48" s="1093">
        <f>X48+W48</f>
        <v>21.4</v>
      </c>
      <c r="Z48" s="1495">
        <f>G48+L48+Q48</f>
        <v>0</v>
      </c>
      <c r="AA48" s="20"/>
      <c r="AB48" s="20"/>
      <c r="AC48" s="20"/>
      <c r="AD48" s="20"/>
      <c r="AE48" s="20"/>
      <c r="AF48" s="20"/>
      <c r="AG48" s="20"/>
      <c r="AH48" s="20"/>
      <c r="AI48" s="20"/>
      <c r="AJ48" s="20"/>
      <c r="AK48" s="20"/>
    </row>
    <row r="49" spans="1:37" s="13" customFormat="1" ht="13.5" customHeight="1">
      <c r="A49" s="1817" t="s">
        <v>510</v>
      </c>
      <c r="B49" s="1818"/>
      <c r="C49" s="1101">
        <f>C44+C35+C34+C33+C32+C31+C30</f>
        <v>5.5</v>
      </c>
      <c r="D49" s="1101">
        <f>D44+D35+D34+D33+D32+D31+D30</f>
        <v>1.7000000000000002</v>
      </c>
      <c r="E49" s="1101">
        <f>SUM(C49:D49)</f>
        <v>7.2</v>
      </c>
      <c r="F49" s="1102"/>
      <c r="G49" s="1101">
        <f>G44+G35+G34+G33+G32+G31+G30</f>
        <v>0</v>
      </c>
      <c r="H49" s="1101"/>
      <c r="I49" s="1101"/>
      <c r="J49" s="1101"/>
      <c r="K49" s="1101"/>
      <c r="L49" s="1101"/>
      <c r="M49" s="1101"/>
      <c r="N49" s="1101"/>
      <c r="O49" s="1101"/>
      <c r="P49" s="1101"/>
      <c r="Q49" s="1101"/>
      <c r="R49" s="1101"/>
      <c r="S49" s="1101"/>
      <c r="T49" s="1101"/>
      <c r="U49" s="1101"/>
      <c r="V49" s="1101"/>
      <c r="W49" s="1103">
        <f>C49</f>
        <v>5.5</v>
      </c>
      <c r="X49" s="1103">
        <f>D49</f>
        <v>1.7000000000000002</v>
      </c>
      <c r="Y49" s="1103">
        <f>E49</f>
        <v>7.2</v>
      </c>
      <c r="Z49" s="1496">
        <f>G49</f>
        <v>0</v>
      </c>
      <c r="AA49" s="20"/>
      <c r="AB49" s="20"/>
      <c r="AC49" s="20"/>
      <c r="AD49" s="20"/>
      <c r="AE49" s="20"/>
      <c r="AF49" s="20"/>
      <c r="AG49" s="20"/>
      <c r="AH49" s="20"/>
      <c r="AI49" s="20"/>
      <c r="AJ49" s="20"/>
      <c r="AK49" s="20"/>
    </row>
    <row r="50" spans="1:37" s="13" customFormat="1" ht="16.5" customHeight="1" thickBot="1">
      <c r="A50" s="1856" t="s">
        <v>511</v>
      </c>
      <c r="B50" s="1857"/>
      <c r="C50" s="886">
        <f>SUM(C48:C49)</f>
        <v>5.5</v>
      </c>
      <c r="D50" s="886">
        <f>SUM(D48:D49)</f>
        <v>1.7000000000000002</v>
      </c>
      <c r="E50" s="886">
        <f>SUM(E48:E49)</f>
        <v>7.2</v>
      </c>
      <c r="F50" s="1099"/>
      <c r="G50" s="886">
        <f>SUM(G48:G49)</f>
        <v>0</v>
      </c>
      <c r="H50" s="886">
        <f>SUM(H48:H49)</f>
        <v>15.4</v>
      </c>
      <c r="I50" s="886">
        <f>SUM(I48:I49)</f>
        <v>0</v>
      </c>
      <c r="J50" s="886">
        <f>SUM(J48:J49)</f>
        <v>15.4</v>
      </c>
      <c r="K50" s="886"/>
      <c r="L50" s="886">
        <f>SUM(L48:L49)</f>
        <v>0</v>
      </c>
      <c r="M50" s="886">
        <f>SUM(M48:M49)</f>
        <v>5</v>
      </c>
      <c r="N50" s="886">
        <f>SUM(N48:N49)</f>
        <v>1</v>
      </c>
      <c r="O50" s="886">
        <f>SUM(O48:O49)</f>
        <v>6</v>
      </c>
      <c r="P50" s="886"/>
      <c r="Q50" s="886">
        <f>SUM(Q48:Q49)</f>
        <v>0</v>
      </c>
      <c r="R50" s="886"/>
      <c r="S50" s="886"/>
      <c r="T50" s="886"/>
      <c r="U50" s="886"/>
      <c r="V50" s="886"/>
      <c r="W50" s="966">
        <f>SUM(W48:W49)</f>
        <v>25.9</v>
      </c>
      <c r="X50" s="966">
        <f>SUM(X48:X49)</f>
        <v>2.7</v>
      </c>
      <c r="Y50" s="966">
        <f>SUM(Y48:Y49)</f>
        <v>28.599999999999998</v>
      </c>
      <c r="Z50" s="1100">
        <f>SUM(Z48:Z49)</f>
        <v>0</v>
      </c>
      <c r="AA50" s="20"/>
      <c r="AB50" s="20"/>
      <c r="AC50" s="20"/>
      <c r="AD50" s="20"/>
      <c r="AE50" s="20"/>
      <c r="AF50" s="20"/>
      <c r="AG50" s="20"/>
      <c r="AH50" s="20"/>
      <c r="AI50" s="20"/>
      <c r="AJ50" s="20"/>
      <c r="AK50" s="20"/>
    </row>
    <row r="51" spans="1:26" ht="10.5" customHeight="1" thickBot="1">
      <c r="A51" s="201"/>
      <c r="B51" s="65"/>
      <c r="C51" s="6"/>
      <c r="D51" s="6"/>
      <c r="E51" s="6"/>
      <c r="F51" s="58"/>
      <c r="G51" s="6"/>
      <c r="H51" s="66"/>
      <c r="I51" s="66"/>
      <c r="J51" s="66"/>
      <c r="K51" s="66"/>
      <c r="L51" s="66"/>
      <c r="M51" s="3"/>
      <c r="N51" s="3"/>
      <c r="O51" s="3"/>
      <c r="P51" s="213"/>
      <c r="Q51" s="66"/>
      <c r="R51" s="3"/>
      <c r="S51" s="3"/>
      <c r="T51" s="3"/>
      <c r="U51" s="66"/>
      <c r="V51" s="66"/>
      <c r="W51" s="67"/>
      <c r="X51" s="67"/>
      <c r="Y51" s="67"/>
      <c r="Z51" s="66"/>
    </row>
    <row r="52" spans="1:26" s="45" customFormat="1" ht="23.25" customHeight="1">
      <c r="A52" s="1773" t="s">
        <v>9</v>
      </c>
      <c r="B52" s="1774"/>
      <c r="C52" s="1774"/>
      <c r="D52" s="1774"/>
      <c r="E52" s="1774"/>
      <c r="F52" s="1774"/>
      <c r="G52" s="1774"/>
      <c r="H52" s="1775"/>
      <c r="I52" s="38"/>
      <c r="J52" s="2013" t="s">
        <v>136</v>
      </c>
      <c r="K52" s="2014"/>
      <c r="L52" s="2014"/>
      <c r="M52" s="2014"/>
      <c r="N52" s="2014"/>
      <c r="O52" s="2014"/>
      <c r="P52" s="2014"/>
      <c r="Q52" s="2014"/>
      <c r="R52" s="2014"/>
      <c r="S52" s="2014"/>
      <c r="T52" s="2014"/>
      <c r="U52" s="2014"/>
      <c r="V52" s="2014"/>
      <c r="W52" s="2014"/>
      <c r="X52" s="2014"/>
      <c r="Y52" s="2014"/>
      <c r="Z52" s="2015"/>
    </row>
    <row r="53" spans="1:26" s="45" customFormat="1" ht="12.75" customHeight="1">
      <c r="A53" s="1802" t="s">
        <v>62</v>
      </c>
      <c r="B53" s="1803"/>
      <c r="C53" s="1803"/>
      <c r="D53" s="1803"/>
      <c r="E53" s="1803"/>
      <c r="F53" s="1803"/>
      <c r="G53" s="1803"/>
      <c r="H53" s="1804"/>
      <c r="I53" s="39"/>
      <c r="J53" s="1787" t="s">
        <v>123</v>
      </c>
      <c r="K53" s="1788"/>
      <c r="L53" s="1788"/>
      <c r="M53" s="1788"/>
      <c r="N53" s="1788"/>
      <c r="O53" s="1788"/>
      <c r="P53" s="1788"/>
      <c r="Q53" s="1788"/>
      <c r="R53" s="1788"/>
      <c r="S53" s="1788"/>
      <c r="T53" s="1788"/>
      <c r="U53" s="1788"/>
      <c r="V53" s="1788"/>
      <c r="W53" s="1788"/>
      <c r="X53" s="1788"/>
      <c r="Y53" s="1788"/>
      <c r="Z53" s="1789"/>
    </row>
    <row r="54" spans="1:26" s="45" customFormat="1" ht="15" customHeight="1" thickBot="1">
      <c r="A54" s="1799" t="s">
        <v>63</v>
      </c>
      <c r="B54" s="1800"/>
      <c r="C54" s="1800"/>
      <c r="D54" s="1800"/>
      <c r="E54" s="1800"/>
      <c r="F54" s="1800"/>
      <c r="G54" s="1800"/>
      <c r="H54" s="1801"/>
      <c r="I54" s="39"/>
      <c r="J54" s="1793" t="s">
        <v>122</v>
      </c>
      <c r="K54" s="1794"/>
      <c r="L54" s="1794"/>
      <c r="M54" s="1794"/>
      <c r="N54" s="1794"/>
      <c r="O54" s="1794"/>
      <c r="P54" s="1794"/>
      <c r="Q54" s="1794"/>
      <c r="R54" s="1794"/>
      <c r="S54" s="1794"/>
      <c r="T54" s="1794"/>
      <c r="U54" s="1794"/>
      <c r="V54" s="1794"/>
      <c r="W54" s="1794"/>
      <c r="X54" s="1794"/>
      <c r="Y54" s="1794"/>
      <c r="Z54" s="1795"/>
    </row>
    <row r="55" spans="1:26" s="45" customFormat="1" ht="15" customHeight="1">
      <c r="A55" s="1786"/>
      <c r="B55" s="1786"/>
      <c r="C55" s="1786"/>
      <c r="D55" s="1786"/>
      <c r="E55" s="1786"/>
      <c r="F55" s="1786"/>
      <c r="G55" s="1786"/>
      <c r="H55" s="1786"/>
      <c r="I55" s="39"/>
      <c r="J55" s="39"/>
      <c r="K55" s="39"/>
      <c r="L55" s="39"/>
      <c r="M55" s="43"/>
      <c r="N55" s="43"/>
      <c r="O55" s="43"/>
      <c r="P55" s="39"/>
      <c r="Q55" s="39"/>
      <c r="R55" s="43"/>
      <c r="S55" s="43"/>
      <c r="T55" s="43"/>
      <c r="U55" s="39"/>
      <c r="V55" s="39"/>
      <c r="W55" s="44"/>
      <c r="X55" s="44"/>
      <c r="Y55" s="44"/>
      <c r="Z55" s="39"/>
    </row>
    <row r="56" spans="1:8" ht="12.75">
      <c r="A56" s="197"/>
      <c r="B56" s="2"/>
      <c r="C56" s="10"/>
      <c r="D56" s="10"/>
      <c r="E56" s="10"/>
      <c r="F56" s="38"/>
      <c r="G56" s="10"/>
      <c r="H56" s="10"/>
    </row>
  </sheetData>
  <sheetProtection/>
  <mergeCells count="57">
    <mergeCell ref="A49:B49"/>
    <mergeCell ref="A50:B50"/>
    <mergeCell ref="H23:R23"/>
    <mergeCell ref="H24:I24"/>
    <mergeCell ref="J24:R24"/>
    <mergeCell ref="R31:Z31"/>
    <mergeCell ref="R35:Z35"/>
    <mergeCell ref="R33:Z33"/>
    <mergeCell ref="R32:Z32"/>
    <mergeCell ref="R34:Z34"/>
    <mergeCell ref="Y22:Z22"/>
    <mergeCell ref="R36:Z36"/>
    <mergeCell ref="S28:V28"/>
    <mergeCell ref="R45:V45"/>
    <mergeCell ref="R37:Z37"/>
    <mergeCell ref="R38:Z38"/>
    <mergeCell ref="R39:V39"/>
    <mergeCell ref="R43:Z43"/>
    <mergeCell ref="R44:Z44"/>
    <mergeCell ref="B26:B27"/>
    <mergeCell ref="A28:B28"/>
    <mergeCell ref="A39:B39"/>
    <mergeCell ref="R30:Z30"/>
    <mergeCell ref="H26:L26"/>
    <mergeCell ref="M26:Q26"/>
    <mergeCell ref="R26:Z26"/>
    <mergeCell ref="K27:L27"/>
    <mergeCell ref="P27:Q27"/>
    <mergeCell ref="R27:V27"/>
    <mergeCell ref="F27:G27"/>
    <mergeCell ref="C3:G3"/>
    <mergeCell ref="A20:B20"/>
    <mergeCell ref="A26:A27"/>
    <mergeCell ref="C26:G26"/>
    <mergeCell ref="A3:B4"/>
    <mergeCell ref="F4:G4"/>
    <mergeCell ref="A6:B6"/>
    <mergeCell ref="A15:B15"/>
    <mergeCell ref="A5:B5"/>
    <mergeCell ref="Y1:Z1"/>
    <mergeCell ref="K4:L4"/>
    <mergeCell ref="W3:Z3"/>
    <mergeCell ref="R3:V3"/>
    <mergeCell ref="U4:V4"/>
    <mergeCell ref="M3:Q3"/>
    <mergeCell ref="H3:L3"/>
    <mergeCell ref="P4:Q4"/>
    <mergeCell ref="A45:B45"/>
    <mergeCell ref="A55:H55"/>
    <mergeCell ref="J52:Z52"/>
    <mergeCell ref="J53:Z53"/>
    <mergeCell ref="J54:Z54"/>
    <mergeCell ref="A53:H53"/>
    <mergeCell ref="A54:H54"/>
    <mergeCell ref="A52:H52"/>
    <mergeCell ref="A47:B47"/>
    <mergeCell ref="A48:B48"/>
  </mergeCells>
  <hyperlinks>
    <hyperlink ref="B9" r:id="rId1" display="Rekonstrukce hřiště na sídl. Mír"/>
    <hyperlink ref="B11" r:id="rId2" display="Rekonstrukce zázemí FK Slavoj - výměna oken a dveří"/>
  </hyperlinks>
  <printOptions horizontalCentered="1" verticalCentered="1"/>
  <pageMargins left="0" right="0" top="0.984251968503937" bottom="0.984251968503937" header="0.5118110236220472" footer="0.5118110236220472"/>
  <pageSetup fitToHeight="10" horizontalDpi="600" verticalDpi="600" orientation="landscape" paperSize="9" scale="80" r:id="rId5"/>
  <headerFooter alignWithMargins="0">
    <oddHeader>&amp;L&amp;"Arial CE,Tučné"Město Český KRUMLOV&amp;C&amp;"Arial CE,Tučné"&amp;9VÝDAJOVÉ PRIORITY A ZÁSOBNÍK AKČNÍHO PLÁNU &amp;R&amp;"Arial CE,Tučné"VÝDAJOVÉ PRIORITY -Volební období 2011 - 2014
ZÁSOBNÍK AKČNÍHO PLÁNU
Období 2014 - 2015</oddHeader>
  </headerFooter>
  <rowBreaks count="1" manualBreakCount="1">
    <brk id="21" max="255" man="1"/>
  </rowBreaks>
  <legacyDrawing r:id="rId4"/>
</worksheet>
</file>

<file path=xl/worksheets/sheet9.xml><?xml version="1.0" encoding="utf-8"?>
<worksheet xmlns="http://schemas.openxmlformats.org/spreadsheetml/2006/main" xmlns:r="http://schemas.openxmlformats.org/officeDocument/2006/relationships">
  <dimension ref="A1:BA27"/>
  <sheetViews>
    <sheetView tabSelected="1" zoomScaleSheetLayoutView="100" zoomScalePageLayoutView="0" workbookViewId="0" topLeftCell="A1">
      <pane ySplit="5" topLeftCell="BM6" activePane="bottomLeft" state="frozen"/>
      <selection pane="topLeft" activeCell="A1" sqref="A1"/>
      <selection pane="bottomLeft" activeCell="V30" sqref="V30"/>
    </sheetView>
  </sheetViews>
  <sheetFormatPr defaultColWidth="9.00390625" defaultRowHeight="12.75" outlineLevelCol="1"/>
  <cols>
    <col min="1" max="1" width="7.125" style="190" customWidth="1"/>
    <col min="2" max="2" width="45.25390625" style="0" customWidth="1"/>
    <col min="3" max="3" width="5.25390625" style="7" customWidth="1"/>
    <col min="4" max="4" width="5.375" style="7" customWidth="1"/>
    <col min="5" max="5" width="5.75390625" style="7" customWidth="1"/>
    <col min="6" max="6" width="5.75390625" style="39" customWidth="1"/>
    <col min="7" max="7" width="5.875" style="7" customWidth="1"/>
    <col min="8" max="8" width="4.875" style="7" bestFit="1" customWidth="1"/>
    <col min="9" max="9" width="4.125" style="7" customWidth="1"/>
    <col min="10" max="10" width="4.875" style="7" bestFit="1" customWidth="1"/>
    <col min="11" max="11" width="5.75390625" style="7" customWidth="1"/>
    <col min="12" max="12" width="5.875" style="7" customWidth="1"/>
    <col min="13" max="13" width="4.75390625" style="0" customWidth="1" outlineLevel="1"/>
    <col min="14" max="15" width="4.375" style="0" customWidth="1" outlineLevel="1"/>
    <col min="16" max="16" width="6.25390625" style="39" customWidth="1" outlineLevel="1"/>
    <col min="17" max="17" width="5.125" style="7" customWidth="1" outlineLevel="1"/>
    <col min="18" max="18" width="3.75390625" style="0" customWidth="1" outlineLevel="1"/>
    <col min="19" max="19" width="4.00390625" style="0" customWidth="1" outlineLevel="1"/>
    <col min="20" max="20" width="4.875" style="0" customWidth="1" outlineLevel="1"/>
    <col min="21" max="21" width="4.25390625" style="7" customWidth="1" outlineLevel="1"/>
    <col min="22" max="22" width="4.375" style="7" customWidth="1" outlineLevel="1"/>
    <col min="23" max="23" width="5.375" style="15" customWidth="1"/>
    <col min="24" max="24" width="4.375" style="15" customWidth="1"/>
    <col min="25" max="25" width="5.625" style="15" customWidth="1"/>
    <col min="26" max="26" width="5.875" style="7" customWidth="1"/>
    <col min="27" max="16384" width="9.125" style="3" customWidth="1"/>
  </cols>
  <sheetData>
    <row r="1" spans="1:26" ht="15" customHeight="1">
      <c r="A1" s="191" t="s">
        <v>357</v>
      </c>
      <c r="B1" s="72"/>
      <c r="C1" s="72"/>
      <c r="D1" s="72"/>
      <c r="E1" s="72"/>
      <c r="F1" s="72"/>
      <c r="G1" s="72"/>
      <c r="H1" s="72"/>
      <c r="I1" s="72"/>
      <c r="J1" s="72"/>
      <c r="K1" s="72"/>
      <c r="L1" s="72"/>
      <c r="M1" s="72"/>
      <c r="N1" s="72"/>
      <c r="O1" s="72"/>
      <c r="P1" s="210"/>
      <c r="Q1" s="72"/>
      <c r="R1" s="72"/>
      <c r="S1" s="72"/>
      <c r="T1" s="72"/>
      <c r="U1" s="72"/>
      <c r="V1" s="72"/>
      <c r="W1" s="72"/>
      <c r="X1" s="73"/>
      <c r="Y1" s="1756" t="s">
        <v>38</v>
      </c>
      <c r="Z1" s="1757"/>
    </row>
    <row r="2" ht="5.25" customHeight="1" thickBot="1"/>
    <row r="3" spans="1:26" s="13" customFormat="1" ht="21.75" customHeight="1">
      <c r="A3" s="1743" t="s">
        <v>347</v>
      </c>
      <c r="B3" s="1739"/>
      <c r="C3" s="1744" t="s">
        <v>39</v>
      </c>
      <c r="D3" s="1745"/>
      <c r="E3" s="1745"/>
      <c r="F3" s="1745"/>
      <c r="G3" s="1742"/>
      <c r="H3" s="1985" t="s">
        <v>334</v>
      </c>
      <c r="I3" s="1986"/>
      <c r="J3" s="1986"/>
      <c r="K3" s="1986"/>
      <c r="L3" s="1987"/>
      <c r="M3" s="1763" t="s">
        <v>40</v>
      </c>
      <c r="N3" s="1764"/>
      <c r="O3" s="1764"/>
      <c r="P3" s="1764"/>
      <c r="Q3" s="1764"/>
      <c r="R3" s="1766" t="s">
        <v>41</v>
      </c>
      <c r="S3" s="1767"/>
      <c r="T3" s="1767"/>
      <c r="U3" s="1767"/>
      <c r="V3" s="1768"/>
      <c r="W3" s="1760" t="s">
        <v>27</v>
      </c>
      <c r="X3" s="1761"/>
      <c r="Y3" s="1761"/>
      <c r="Z3" s="1762"/>
    </row>
    <row r="4" spans="1:26" s="50" customFormat="1" ht="24.75" customHeight="1" thickBot="1">
      <c r="A4" s="1740"/>
      <c r="B4" s="1741"/>
      <c r="C4" s="46" t="s">
        <v>1</v>
      </c>
      <c r="D4" s="143" t="s">
        <v>213</v>
      </c>
      <c r="E4" s="144" t="s">
        <v>2</v>
      </c>
      <c r="F4" s="2006" t="s">
        <v>5</v>
      </c>
      <c r="G4" s="1734"/>
      <c r="H4" s="46" t="s">
        <v>1</v>
      </c>
      <c r="I4" s="143" t="s">
        <v>213</v>
      </c>
      <c r="J4" s="145" t="s">
        <v>2</v>
      </c>
      <c r="K4" s="1984" t="s">
        <v>5</v>
      </c>
      <c r="L4" s="1759"/>
      <c r="M4" s="47" t="s">
        <v>1</v>
      </c>
      <c r="N4" s="148" t="s">
        <v>213</v>
      </c>
      <c r="O4" s="149" t="s">
        <v>2</v>
      </c>
      <c r="P4" s="1984" t="s">
        <v>5</v>
      </c>
      <c r="Q4" s="1759"/>
      <c r="R4" s="48" t="s">
        <v>1</v>
      </c>
      <c r="S4" s="148" t="s">
        <v>213</v>
      </c>
      <c r="T4" s="149" t="s">
        <v>2</v>
      </c>
      <c r="U4" s="1984" t="s">
        <v>5</v>
      </c>
      <c r="V4" s="1759"/>
      <c r="W4" s="49" t="s">
        <v>1</v>
      </c>
      <c r="X4" s="150" t="s">
        <v>213</v>
      </c>
      <c r="Y4" s="152" t="s">
        <v>2</v>
      </c>
      <c r="Z4" s="61" t="s">
        <v>5</v>
      </c>
    </row>
    <row r="5" spans="1:26" s="13" customFormat="1" ht="28.5" customHeight="1" thickBot="1">
      <c r="A5" s="2002" t="s">
        <v>376</v>
      </c>
      <c r="B5" s="2003"/>
      <c r="C5" s="23">
        <f>C11</f>
        <v>0.2</v>
      </c>
      <c r="D5" s="146">
        <f>D11</f>
        <v>0.7</v>
      </c>
      <c r="E5" s="51">
        <f>C5+D5</f>
        <v>0.8999999999999999</v>
      </c>
      <c r="F5" s="37"/>
      <c r="G5" s="24">
        <f>G11</f>
        <v>0.2</v>
      </c>
      <c r="H5" s="23">
        <f>H11</f>
        <v>4.2</v>
      </c>
      <c r="I5" s="146">
        <f>I11</f>
        <v>0.6</v>
      </c>
      <c r="J5" s="147">
        <f>H5+I5</f>
        <v>4.8</v>
      </c>
      <c r="K5" s="22"/>
      <c r="L5" s="24">
        <f>L11</f>
        <v>3.5</v>
      </c>
      <c r="M5" s="22">
        <f>M11</f>
        <v>1.5</v>
      </c>
      <c r="N5" s="146">
        <f>N11</f>
        <v>0.6</v>
      </c>
      <c r="O5" s="51">
        <f>SUM(M5:N5)</f>
        <v>2.1</v>
      </c>
      <c r="P5" s="211"/>
      <c r="Q5" s="25">
        <f>Q11</f>
        <v>1.3</v>
      </c>
      <c r="R5" s="21">
        <f>R11</f>
        <v>0.6</v>
      </c>
      <c r="S5" s="146">
        <f>S11</f>
        <v>0</v>
      </c>
      <c r="T5" s="51">
        <f>SUM(R5:S5)</f>
        <v>0.6</v>
      </c>
      <c r="U5" s="22"/>
      <c r="V5" s="25">
        <f>V11</f>
        <v>0</v>
      </c>
      <c r="W5" s="26">
        <f>R5+M5+H5+C5</f>
        <v>6.500000000000001</v>
      </c>
      <c r="X5" s="151">
        <f>S5+N5+I5+D5</f>
        <v>1.9</v>
      </c>
      <c r="Y5" s="153">
        <f>X5+W5</f>
        <v>8.4</v>
      </c>
      <c r="Z5" s="25">
        <f>V5+Q5+L5+G5</f>
        <v>5</v>
      </c>
    </row>
    <row r="6" spans="1:53" ht="12.75">
      <c r="A6" s="1747" t="s">
        <v>124</v>
      </c>
      <c r="B6" s="1748"/>
      <c r="C6" s="183"/>
      <c r="D6" s="183"/>
      <c r="E6" s="183"/>
      <c r="F6" s="184"/>
      <c r="G6" s="183"/>
      <c r="H6" s="183"/>
      <c r="I6" s="183"/>
      <c r="J6" s="183"/>
      <c r="K6" s="183"/>
      <c r="L6" s="183"/>
      <c r="M6" s="186"/>
      <c r="N6" s="186"/>
      <c r="O6" s="186"/>
      <c r="P6" s="184"/>
      <c r="Q6" s="183"/>
      <c r="R6" s="186"/>
      <c r="S6" s="186"/>
      <c r="T6" s="186"/>
      <c r="U6" s="183"/>
      <c r="V6" s="183"/>
      <c r="W6" s="187"/>
      <c r="X6" s="187"/>
      <c r="Y6" s="187"/>
      <c r="Z6" s="183"/>
      <c r="AA6" s="314"/>
      <c r="AB6" s="4"/>
      <c r="AC6" s="4"/>
      <c r="AD6" s="4"/>
      <c r="AE6" s="4"/>
      <c r="AF6" s="4"/>
      <c r="AG6" s="4"/>
      <c r="AH6" s="4"/>
      <c r="AI6" s="4"/>
      <c r="AJ6" s="4"/>
      <c r="AK6" s="4"/>
      <c r="AL6" s="124"/>
      <c r="AM6" s="124"/>
      <c r="AN6" s="124"/>
      <c r="AO6" s="124"/>
      <c r="AP6" s="124"/>
      <c r="AQ6" s="124"/>
      <c r="AR6" s="124"/>
      <c r="AS6" s="124"/>
      <c r="AT6" s="124"/>
      <c r="AU6" s="124"/>
      <c r="AV6" s="124"/>
      <c r="AW6" s="124"/>
      <c r="AX6" s="124"/>
      <c r="AY6" s="124"/>
      <c r="AZ6" s="124"/>
      <c r="BA6" s="418"/>
    </row>
    <row r="7" spans="1:53" ht="26.25" thickBot="1">
      <c r="A7" s="380">
        <v>1.1</v>
      </c>
      <c r="B7" s="644" t="s">
        <v>125</v>
      </c>
      <c r="C7" s="346">
        <v>0.2</v>
      </c>
      <c r="D7" s="159"/>
      <c r="E7" s="160">
        <f>SUM(C7:D7)</f>
        <v>0.2</v>
      </c>
      <c r="F7" s="381" t="s">
        <v>28</v>
      </c>
      <c r="G7" s="345">
        <v>0.1</v>
      </c>
      <c r="H7" s="346">
        <v>3.9</v>
      </c>
      <c r="I7" s="159"/>
      <c r="J7" s="294">
        <f>SUM(H7:I7)</f>
        <v>3.9</v>
      </c>
      <c r="K7" s="337" t="s">
        <v>28</v>
      </c>
      <c r="L7" s="345">
        <v>3</v>
      </c>
      <c r="M7" s="382">
        <v>1.5</v>
      </c>
      <c r="N7" s="338"/>
      <c r="O7" s="383">
        <f>SUM(M7:N7)</f>
        <v>1.5</v>
      </c>
      <c r="P7" s="336" t="s">
        <v>28</v>
      </c>
      <c r="Q7" s="349">
        <v>1.1</v>
      </c>
      <c r="R7" s="384"/>
      <c r="S7" s="338"/>
      <c r="T7" s="383"/>
      <c r="U7" s="337"/>
      <c r="V7" s="349"/>
      <c r="W7" s="348">
        <f aca="true" t="shared" si="0" ref="W7:X9">C7+H7+M7+R7</f>
        <v>5.6</v>
      </c>
      <c r="X7" s="339">
        <f t="shared" si="0"/>
        <v>0</v>
      </c>
      <c r="Y7" s="340">
        <f>SUM(W7:X7)</f>
        <v>5.6</v>
      </c>
      <c r="Z7" s="558">
        <f>G7+L7+Q7+V7</f>
        <v>4.2</v>
      </c>
      <c r="AA7" s="4"/>
      <c r="AB7" s="4"/>
      <c r="AC7" s="4"/>
      <c r="AD7" s="4"/>
      <c r="AE7" s="4"/>
      <c r="AF7" s="4"/>
      <c r="AG7" s="4"/>
      <c r="AH7" s="4"/>
      <c r="AI7" s="4"/>
      <c r="AJ7" s="4"/>
      <c r="AK7" s="4"/>
      <c r="AL7" s="4"/>
      <c r="AM7" s="4"/>
      <c r="AN7" s="4"/>
      <c r="AO7" s="4"/>
      <c r="AP7" s="70"/>
      <c r="AQ7" s="70"/>
      <c r="AR7" s="70"/>
      <c r="AS7" s="70"/>
      <c r="AT7" s="70"/>
      <c r="AU7" s="70"/>
      <c r="AV7" s="70"/>
      <c r="AW7" s="70"/>
      <c r="AX7" s="70"/>
      <c r="AY7" s="70"/>
      <c r="AZ7" s="70"/>
      <c r="BA7" s="419"/>
    </row>
    <row r="8" spans="1:41" ht="12.75">
      <c r="A8" s="96">
        <v>1.2</v>
      </c>
      <c r="B8" s="643" t="s">
        <v>203</v>
      </c>
      <c r="C8" s="77"/>
      <c r="D8" s="78">
        <v>0.7</v>
      </c>
      <c r="E8" s="79">
        <f>SUM(C8:D8)</f>
        <v>0.7</v>
      </c>
      <c r="F8" s="87" t="s">
        <v>204</v>
      </c>
      <c r="G8" s="80">
        <v>0.1</v>
      </c>
      <c r="H8" s="77"/>
      <c r="I8" s="78">
        <v>0.6</v>
      </c>
      <c r="J8" s="114">
        <f>SUM(H8:I8)</f>
        <v>0.6</v>
      </c>
      <c r="K8" s="115" t="s">
        <v>204</v>
      </c>
      <c r="L8" s="80">
        <v>0.5</v>
      </c>
      <c r="M8" s="27"/>
      <c r="N8" s="163">
        <v>0.3</v>
      </c>
      <c r="O8" s="164">
        <f>SUM(M8:N8)</f>
        <v>0.3</v>
      </c>
      <c r="P8" s="115" t="s">
        <v>204</v>
      </c>
      <c r="Q8" s="84">
        <v>0.2</v>
      </c>
      <c r="R8" s="82"/>
      <c r="S8" s="163"/>
      <c r="T8" s="164"/>
      <c r="U8" s="83"/>
      <c r="V8" s="84"/>
      <c r="W8" s="85">
        <f t="shared" si="0"/>
        <v>0</v>
      </c>
      <c r="X8" s="161">
        <f t="shared" si="0"/>
        <v>1.5999999999999999</v>
      </c>
      <c r="Y8" s="292">
        <f>SUM(W8:X8)</f>
        <v>1.5999999999999999</v>
      </c>
      <c r="Z8" s="333">
        <f>G8+L8+Q8+V8</f>
        <v>0.8</v>
      </c>
      <c r="AA8" s="4"/>
      <c r="AB8" s="4"/>
      <c r="AC8" s="4"/>
      <c r="AD8" s="4"/>
      <c r="AE8" s="4"/>
      <c r="AF8" s="4"/>
      <c r="AG8" s="4"/>
      <c r="AH8" s="4"/>
      <c r="AI8" s="4"/>
      <c r="AJ8" s="4"/>
      <c r="AK8" s="4"/>
      <c r="AL8" s="4"/>
      <c r="AM8" s="4"/>
      <c r="AN8" s="4"/>
      <c r="AO8" s="4"/>
    </row>
    <row r="9" spans="1:26" ht="24">
      <c r="A9" s="214">
        <v>1.3</v>
      </c>
      <c r="B9" s="415" t="s">
        <v>512</v>
      </c>
      <c r="C9" s="203"/>
      <c r="D9" s="204"/>
      <c r="E9" s="114"/>
      <c r="F9" s="87"/>
      <c r="G9" s="80"/>
      <c r="H9" s="77">
        <v>0.3</v>
      </c>
      <c r="I9" s="78"/>
      <c r="J9" s="114">
        <f>SUM(H9:I9)</f>
        <v>0.3</v>
      </c>
      <c r="K9" s="115"/>
      <c r="L9" s="80"/>
      <c r="M9" s="27"/>
      <c r="N9" s="163"/>
      <c r="O9" s="164"/>
      <c r="P9" s="115"/>
      <c r="Q9" s="84"/>
      <c r="R9" s="82">
        <v>0.6</v>
      </c>
      <c r="S9" s="163"/>
      <c r="T9" s="291">
        <f>SUM(R9:S9)</f>
        <v>0.6</v>
      </c>
      <c r="U9" s="83"/>
      <c r="V9" s="84"/>
      <c r="W9" s="85">
        <f t="shared" si="0"/>
        <v>0.8999999999999999</v>
      </c>
      <c r="X9" s="161">
        <f t="shared" si="0"/>
        <v>0</v>
      </c>
      <c r="Y9" s="292">
        <f>SUM(W9:X9)</f>
        <v>0.8999999999999999</v>
      </c>
      <c r="Z9" s="559">
        <f>G9+L9+Q9+V9</f>
        <v>0</v>
      </c>
    </row>
    <row r="10" spans="1:26" ht="12.75">
      <c r="A10" s="96">
        <v>1.5</v>
      </c>
      <c r="B10" s="417" t="s">
        <v>212</v>
      </c>
      <c r="C10" s="77"/>
      <c r="D10" s="78"/>
      <c r="E10" s="79"/>
      <c r="F10" s="87"/>
      <c r="G10" s="80"/>
      <c r="H10" s="77"/>
      <c r="I10" s="78"/>
      <c r="J10" s="114"/>
      <c r="K10" s="83"/>
      <c r="L10" s="80"/>
      <c r="M10" s="27"/>
      <c r="N10" s="163">
        <v>0.3</v>
      </c>
      <c r="O10" s="164">
        <f>SUM(M10:N10)</f>
        <v>0.3</v>
      </c>
      <c r="P10" s="115"/>
      <c r="Q10" s="84"/>
      <c r="R10" s="82"/>
      <c r="S10" s="163"/>
      <c r="T10" s="291"/>
      <c r="U10" s="83"/>
      <c r="V10" s="84"/>
      <c r="W10" s="85">
        <f>C10+H10+M10+R10</f>
        <v>0</v>
      </c>
      <c r="X10" s="161">
        <f>D10+I10+N10+S10</f>
        <v>0.3</v>
      </c>
      <c r="Y10" s="292">
        <f>SUM(W10:X10)</f>
        <v>0.3</v>
      </c>
      <c r="Z10" s="333">
        <f>G10+L10+Q10+V10</f>
        <v>0</v>
      </c>
    </row>
    <row r="11" spans="1:34" s="42" customFormat="1" ht="13.5" thickBot="1">
      <c r="A11" s="1749" t="s">
        <v>69</v>
      </c>
      <c r="B11" s="1750"/>
      <c r="C11" s="560">
        <f>SUM(C7:C10)</f>
        <v>0.2</v>
      </c>
      <c r="D11" s="561">
        <f>SUM(D7:D10)</f>
        <v>0.7</v>
      </c>
      <c r="E11" s="562">
        <f>SUM(E7:E10)</f>
        <v>0.8999999999999999</v>
      </c>
      <c r="F11" s="563"/>
      <c r="G11" s="564">
        <f>SUM(G7:G10)</f>
        <v>0.2</v>
      </c>
      <c r="H11" s="560">
        <f>SUM(H7:H10)</f>
        <v>4.2</v>
      </c>
      <c r="I11" s="561">
        <f>SUM(I7:I10)</f>
        <v>0.6</v>
      </c>
      <c r="J11" s="565">
        <f>SUM(J7:J10)</f>
        <v>4.8</v>
      </c>
      <c r="K11" s="566"/>
      <c r="L11" s="564">
        <f>SUM(L7:L10)</f>
        <v>3.5</v>
      </c>
      <c r="M11" s="567">
        <f>SUM(M7:M10)</f>
        <v>1.5</v>
      </c>
      <c r="N11" s="568">
        <f>SUM(N7:N10)</f>
        <v>0.6</v>
      </c>
      <c r="O11" s="569">
        <f>SUM(O7:O10)</f>
        <v>2.1</v>
      </c>
      <c r="P11" s="570"/>
      <c r="Q11" s="571">
        <f>SUM(Q7:Q10)</f>
        <v>1.3</v>
      </c>
      <c r="R11" s="572">
        <f>SUM(R7:R10)</f>
        <v>0.6</v>
      </c>
      <c r="S11" s="568">
        <f>SUM(S7:S10)</f>
        <v>0</v>
      </c>
      <c r="T11" s="569">
        <f>SUM(T7:T10)</f>
        <v>0.6</v>
      </c>
      <c r="U11" s="566"/>
      <c r="V11" s="571">
        <f>SUM(V7:V10)</f>
        <v>0</v>
      </c>
      <c r="W11" s="573">
        <f>SUM(W7:W10)</f>
        <v>6.5</v>
      </c>
      <c r="X11" s="574">
        <f>SUM(X7:X10)</f>
        <v>1.9</v>
      </c>
      <c r="Y11" s="575">
        <f>SUM(Y7:Y10)</f>
        <v>8.4</v>
      </c>
      <c r="Z11" s="576">
        <f>SUM(Z7:Z10)</f>
        <v>5</v>
      </c>
      <c r="AA11" s="20"/>
      <c r="AB11" s="20"/>
      <c r="AC11" s="20"/>
      <c r="AD11" s="20"/>
      <c r="AE11" s="20"/>
      <c r="AF11" s="20"/>
      <c r="AG11" s="20"/>
      <c r="AH11" s="20"/>
    </row>
    <row r="12" spans="1:26" ht="6.75" customHeight="1">
      <c r="A12" s="198"/>
      <c r="B12" s="5"/>
      <c r="C12" s="513"/>
      <c r="D12" s="513"/>
      <c r="E12" s="513"/>
      <c r="F12" s="532"/>
      <c r="G12" s="513"/>
      <c r="H12" s="513"/>
      <c r="I12" s="513"/>
      <c r="J12" s="513"/>
      <c r="K12" s="513"/>
      <c r="L12" s="513"/>
      <c r="M12" s="124"/>
      <c r="N12" s="124"/>
      <c r="O12" s="124"/>
      <c r="P12" s="532"/>
      <c r="Q12" s="513"/>
      <c r="R12" s="124"/>
      <c r="S12" s="124"/>
      <c r="T12" s="124"/>
      <c r="U12" s="513"/>
      <c r="V12" s="513"/>
      <c r="W12" s="533"/>
      <c r="X12" s="533"/>
      <c r="Y12" s="533"/>
      <c r="Z12" s="513"/>
    </row>
    <row r="13" spans="1:26" ht="6.75" customHeight="1" thickBot="1">
      <c r="A13" s="198"/>
      <c r="B13" s="5"/>
      <c r="C13" s="6"/>
      <c r="D13" s="6"/>
      <c r="E13" s="6"/>
      <c r="F13" s="58"/>
      <c r="G13" s="6"/>
      <c r="H13" s="6"/>
      <c r="I13" s="6"/>
      <c r="J13" s="6"/>
      <c r="K13" s="6"/>
      <c r="L13" s="6"/>
      <c r="M13" s="4"/>
      <c r="N13" s="4"/>
      <c r="O13" s="4"/>
      <c r="P13" s="58"/>
      <c r="Q13" s="6"/>
      <c r="R13" s="70"/>
      <c r="S13" s="70"/>
      <c r="T13" s="70"/>
      <c r="U13" s="68"/>
      <c r="V13" s="68"/>
      <c r="W13" s="71"/>
      <c r="X13" s="71"/>
      <c r="Y13" s="71"/>
      <c r="Z13" s="68"/>
    </row>
    <row r="14" spans="1:26" ht="13.5" customHeight="1">
      <c r="A14" s="1832" t="s">
        <v>353</v>
      </c>
      <c r="B14" s="2161" t="s">
        <v>462</v>
      </c>
      <c r="C14" s="1744" t="s">
        <v>42</v>
      </c>
      <c r="D14" s="1745"/>
      <c r="E14" s="1745"/>
      <c r="F14" s="1745"/>
      <c r="G14" s="1742"/>
      <c r="H14" s="1744" t="s">
        <v>43</v>
      </c>
      <c r="I14" s="1745"/>
      <c r="J14" s="1745"/>
      <c r="K14" s="1745"/>
      <c r="L14" s="1742"/>
      <c r="M14" s="1763" t="s">
        <v>44</v>
      </c>
      <c r="N14" s="1764"/>
      <c r="O14" s="1764"/>
      <c r="P14" s="1764"/>
      <c r="Q14" s="1765"/>
      <c r="R14" s="2096" t="s">
        <v>142</v>
      </c>
      <c r="S14" s="2097"/>
      <c r="T14" s="2097"/>
      <c r="U14" s="2097"/>
      <c r="V14" s="2097"/>
      <c r="W14" s="2097"/>
      <c r="X14" s="2097"/>
      <c r="Y14" s="2097"/>
      <c r="Z14" s="2098"/>
    </row>
    <row r="15" spans="1:26" ht="26.25" customHeight="1" thickBot="1">
      <c r="A15" s="1833"/>
      <c r="B15" s="2162"/>
      <c r="C15" s="46" t="s">
        <v>1</v>
      </c>
      <c r="D15" s="143" t="s">
        <v>213</v>
      </c>
      <c r="E15" s="144" t="s">
        <v>2</v>
      </c>
      <c r="F15" s="1736" t="s">
        <v>5</v>
      </c>
      <c r="G15" s="1734"/>
      <c r="H15" s="46" t="s">
        <v>1</v>
      </c>
      <c r="I15" s="143" t="s">
        <v>213</v>
      </c>
      <c r="J15" s="145" t="s">
        <v>2</v>
      </c>
      <c r="K15" s="1758" t="s">
        <v>5</v>
      </c>
      <c r="L15" s="1759"/>
      <c r="M15" s="47" t="s">
        <v>1</v>
      </c>
      <c r="N15" s="148" t="s">
        <v>213</v>
      </c>
      <c r="O15" s="149" t="s">
        <v>2</v>
      </c>
      <c r="P15" s="1758" t="s">
        <v>5</v>
      </c>
      <c r="Q15" s="1759"/>
      <c r="R15" s="1992" t="s">
        <v>143</v>
      </c>
      <c r="S15" s="1993"/>
      <c r="T15" s="1993"/>
      <c r="U15" s="1993"/>
      <c r="V15" s="1994"/>
      <c r="W15" s="301" t="s">
        <v>1</v>
      </c>
      <c r="X15" s="302" t="s">
        <v>213</v>
      </c>
      <c r="Y15" s="303" t="s">
        <v>2</v>
      </c>
      <c r="Z15" s="304" t="s">
        <v>5</v>
      </c>
    </row>
    <row r="16" spans="1:26" ht="26.25" customHeight="1" thickBot="1">
      <c r="A16" s="1940" t="s">
        <v>376</v>
      </c>
      <c r="B16" s="1941"/>
      <c r="C16" s="125">
        <f>C20</f>
        <v>0</v>
      </c>
      <c r="D16" s="126">
        <f>D20</f>
        <v>0.4</v>
      </c>
      <c r="E16" s="158">
        <f>E20</f>
        <v>0.4</v>
      </c>
      <c r="F16" s="128"/>
      <c r="G16" s="129">
        <f>G20</f>
        <v>0</v>
      </c>
      <c r="H16" s="125">
        <f>H20</f>
        <v>0</v>
      </c>
      <c r="I16" s="126">
        <f>I20</f>
        <v>0</v>
      </c>
      <c r="J16" s="127">
        <f>J20</f>
        <v>0</v>
      </c>
      <c r="K16" s="130"/>
      <c r="L16" s="129">
        <f>L20</f>
        <v>0</v>
      </c>
      <c r="M16" s="130">
        <f>M20</f>
        <v>22.5</v>
      </c>
      <c r="N16" s="126">
        <f>N20</f>
        <v>0</v>
      </c>
      <c r="O16" s="158">
        <f>SUM(M16:N16)</f>
        <v>22.5</v>
      </c>
      <c r="P16" s="130"/>
      <c r="Q16" s="131">
        <f>Q20</f>
        <v>14.6</v>
      </c>
      <c r="R16" s="320"/>
      <c r="S16" s="1995"/>
      <c r="T16" s="1995"/>
      <c r="U16" s="1995"/>
      <c r="V16" s="1996"/>
      <c r="W16" s="34">
        <f>C16+H16+M16</f>
        <v>22.5</v>
      </c>
      <c r="X16" s="181">
        <f>D16+I16+N16</f>
        <v>0.4</v>
      </c>
      <c r="Y16" s="188">
        <f>SUM(W16:X16)</f>
        <v>22.9</v>
      </c>
      <c r="Z16" s="35">
        <f>G16+L16+Q16</f>
        <v>14.6</v>
      </c>
    </row>
    <row r="17" spans="1:26" ht="12.75">
      <c r="A17" s="297" t="s">
        <v>231</v>
      </c>
      <c r="B17" s="298"/>
      <c r="C17" s="183"/>
      <c r="D17" s="183"/>
      <c r="E17" s="183"/>
      <c r="F17" s="184"/>
      <c r="G17" s="183"/>
      <c r="H17" s="183"/>
      <c r="I17" s="183"/>
      <c r="J17" s="183"/>
      <c r="K17" s="183"/>
      <c r="L17" s="183"/>
      <c r="M17" s="186"/>
      <c r="N17" s="186"/>
      <c r="O17" s="186"/>
      <c r="P17" s="184"/>
      <c r="Q17" s="183"/>
      <c r="R17" s="186"/>
      <c r="S17" s="186"/>
      <c r="T17" s="186"/>
      <c r="U17" s="183"/>
      <c r="V17" s="183"/>
      <c r="W17" s="187"/>
      <c r="X17" s="187"/>
      <c r="Y17" s="187"/>
      <c r="Z17" s="185"/>
    </row>
    <row r="18" spans="1:26" ht="12.75">
      <c r="A18" s="380">
        <v>1</v>
      </c>
      <c r="B18" s="556" t="s">
        <v>384</v>
      </c>
      <c r="C18" s="346"/>
      <c r="D18" s="159">
        <v>0.4</v>
      </c>
      <c r="E18" s="160">
        <f>SUM(C18:D18)</f>
        <v>0.4</v>
      </c>
      <c r="F18" s="1500"/>
      <c r="G18" s="345"/>
      <c r="H18" s="346"/>
      <c r="I18" s="159"/>
      <c r="J18" s="294"/>
      <c r="K18" s="337"/>
      <c r="L18" s="345"/>
      <c r="M18" s="382"/>
      <c r="N18" s="338"/>
      <c r="O18" s="383"/>
      <c r="P18" s="336"/>
      <c r="Q18" s="349"/>
      <c r="R18" s="2186"/>
      <c r="S18" s="2187"/>
      <c r="T18" s="2187"/>
      <c r="U18" s="2187"/>
      <c r="V18" s="2187"/>
      <c r="W18" s="2187"/>
      <c r="X18" s="2187"/>
      <c r="Y18" s="2187"/>
      <c r="Z18" s="2188"/>
    </row>
    <row r="19" spans="1:26" ht="27" customHeight="1">
      <c r="A19" s="1499">
        <v>3</v>
      </c>
      <c r="B19" s="1216" t="s">
        <v>126</v>
      </c>
      <c r="C19" s="669"/>
      <c r="D19" s="741"/>
      <c r="E19" s="1361"/>
      <c r="F19" s="1497"/>
      <c r="G19" s="1498"/>
      <c r="H19" s="669"/>
      <c r="I19" s="665"/>
      <c r="J19" s="741"/>
      <c r="K19" s="664"/>
      <c r="L19" s="668"/>
      <c r="M19" s="669">
        <v>22.5</v>
      </c>
      <c r="N19" s="665"/>
      <c r="O19" s="666">
        <f>SUM(M19:N19)</f>
        <v>22.5</v>
      </c>
      <c r="P19" s="673" t="s">
        <v>15</v>
      </c>
      <c r="Q19" s="668">
        <v>14.6</v>
      </c>
      <c r="R19" s="2189"/>
      <c r="S19" s="2190"/>
      <c r="T19" s="2190"/>
      <c r="U19" s="2190"/>
      <c r="V19" s="2190"/>
      <c r="W19" s="2190"/>
      <c r="X19" s="2190"/>
      <c r="Y19" s="2190"/>
      <c r="Z19" s="2191"/>
    </row>
    <row r="20" spans="1:38" s="42" customFormat="1" ht="13.5" thickBot="1">
      <c r="A20" s="1839" t="s">
        <v>205</v>
      </c>
      <c r="B20" s="1852"/>
      <c r="C20" s="975">
        <f>SUM(C18:C19)</f>
        <v>0</v>
      </c>
      <c r="D20" s="117">
        <f>SUM(D18:D19)</f>
        <v>0.4</v>
      </c>
      <c r="E20" s="1081">
        <f>SUM(C20:D20)</f>
        <v>0.4</v>
      </c>
      <c r="F20" s="1137"/>
      <c r="G20" s="113">
        <f>SUM(G18:G19)</f>
        <v>0</v>
      </c>
      <c r="H20" s="112">
        <f>SUM(H18:H19)</f>
        <v>0</v>
      </c>
      <c r="I20" s="117">
        <f>SUM(I18:I19)</f>
        <v>0</v>
      </c>
      <c r="J20" s="1081">
        <f>SUM(H20:I20)</f>
        <v>0</v>
      </c>
      <c r="K20" s="1191"/>
      <c r="L20" s="113">
        <f>SUM(L18:L19)</f>
        <v>0</v>
      </c>
      <c r="M20" s="112">
        <f>SUM(M18:M19)</f>
        <v>22.5</v>
      </c>
      <c r="N20" s="117">
        <f>SUM(N18:N19)</f>
        <v>0</v>
      </c>
      <c r="O20" s="1081">
        <f>SUM(O18:O19)</f>
        <v>22.5</v>
      </c>
      <c r="P20" s="119"/>
      <c r="Q20" s="113">
        <f>SUM(Q18:Q19)</f>
        <v>14.6</v>
      </c>
      <c r="R20" s="1837"/>
      <c r="S20" s="1838"/>
      <c r="T20" s="1838"/>
      <c r="U20" s="1838"/>
      <c r="V20" s="2099"/>
      <c r="W20" s="1138">
        <f>C20+H20+M20</f>
        <v>22.5</v>
      </c>
      <c r="X20" s="1139">
        <f>D20+I20+N20</f>
        <v>0.4</v>
      </c>
      <c r="Y20" s="980">
        <f>SUM(W20:X20)</f>
        <v>22.9</v>
      </c>
      <c r="Z20" s="899">
        <f>G20+L20+Q20</f>
        <v>14.6</v>
      </c>
      <c r="AA20" s="20"/>
      <c r="AB20" s="20"/>
      <c r="AC20" s="20"/>
      <c r="AD20" s="20"/>
      <c r="AE20" s="20"/>
      <c r="AF20" s="20"/>
      <c r="AG20" s="20"/>
      <c r="AH20" s="20"/>
      <c r="AI20" s="20"/>
      <c r="AJ20" s="20"/>
      <c r="AK20" s="20"/>
      <c r="AL20" s="20"/>
    </row>
    <row r="21" spans="1:27" ht="11.25" customHeight="1">
      <c r="A21" s="197"/>
      <c r="B21" s="2"/>
      <c r="C21" s="10"/>
      <c r="D21" s="74"/>
      <c r="E21" s="74"/>
      <c r="F21" s="75"/>
      <c r="G21" s="74"/>
      <c r="H21" s="74"/>
      <c r="I21" s="74"/>
      <c r="J21" s="74"/>
      <c r="K21" s="74"/>
      <c r="L21" s="74"/>
      <c r="M21" s="2"/>
      <c r="N21" s="2"/>
      <c r="O21" s="121"/>
      <c r="P21" s="75"/>
      <c r="Q21" s="74"/>
      <c r="R21" s="2"/>
      <c r="S21" s="2"/>
      <c r="T21" s="2"/>
      <c r="U21" s="74"/>
      <c r="V21" s="74"/>
      <c r="W21" s="17"/>
      <c r="X21" s="17"/>
      <c r="Y21" s="157"/>
      <c r="Z21" s="74"/>
      <c r="AA21" s="4"/>
    </row>
    <row r="22" spans="1:26" ht="10.5" customHeight="1" thickBot="1">
      <c r="A22" s="201"/>
      <c r="B22" s="65"/>
      <c r="C22" s="6"/>
      <c r="D22" s="6"/>
      <c r="E22" s="6"/>
      <c r="F22" s="58"/>
      <c r="G22" s="6"/>
      <c r="H22" s="66"/>
      <c r="I22" s="66"/>
      <c r="J22" s="66"/>
      <c r="K22" s="66"/>
      <c r="L22" s="66"/>
      <c r="M22" s="3"/>
      <c r="N22" s="3"/>
      <c r="O22" s="3"/>
      <c r="P22" s="213"/>
      <c r="Q22" s="66"/>
      <c r="R22" s="3"/>
      <c r="S22" s="3"/>
      <c r="T22" s="3"/>
      <c r="U22" s="66"/>
      <c r="V22" s="66"/>
      <c r="W22" s="67"/>
      <c r="X22" s="67"/>
      <c r="Y22" s="67"/>
      <c r="Z22" s="66"/>
    </row>
    <row r="23" spans="1:26" s="45" customFormat="1" ht="22.5" customHeight="1">
      <c r="A23" s="1773" t="s">
        <v>9</v>
      </c>
      <c r="B23" s="1774"/>
      <c r="C23" s="1774"/>
      <c r="D23" s="1774"/>
      <c r="E23" s="1774"/>
      <c r="F23" s="1774"/>
      <c r="G23" s="1774"/>
      <c r="H23" s="1775"/>
      <c r="I23" s="38"/>
      <c r="J23" s="2013" t="s">
        <v>139</v>
      </c>
      <c r="K23" s="2014"/>
      <c r="L23" s="2014"/>
      <c r="M23" s="2014"/>
      <c r="N23" s="2014"/>
      <c r="O23" s="2014"/>
      <c r="P23" s="2014"/>
      <c r="Q23" s="2014"/>
      <c r="R23" s="2014"/>
      <c r="S23" s="2014"/>
      <c r="T23" s="2014"/>
      <c r="U23" s="2014"/>
      <c r="V23" s="2014"/>
      <c r="W23" s="2014"/>
      <c r="X23" s="2014"/>
      <c r="Y23" s="2014"/>
      <c r="Z23" s="2015"/>
    </row>
    <row r="24" spans="1:26" s="45" customFormat="1" ht="21.75" customHeight="1">
      <c r="A24" s="1802" t="s">
        <v>349</v>
      </c>
      <c r="B24" s="1803"/>
      <c r="C24" s="1803"/>
      <c r="D24" s="1803"/>
      <c r="E24" s="1803"/>
      <c r="F24" s="1803"/>
      <c r="G24" s="1803"/>
      <c r="H24" s="1804"/>
      <c r="I24" s="39"/>
      <c r="J24" s="1787" t="s">
        <v>128</v>
      </c>
      <c r="K24" s="1788"/>
      <c r="L24" s="1788"/>
      <c r="M24" s="1788"/>
      <c r="N24" s="1788"/>
      <c r="O24" s="1788"/>
      <c r="P24" s="1788"/>
      <c r="Q24" s="1788"/>
      <c r="R24" s="1788"/>
      <c r="S24" s="1788"/>
      <c r="T24" s="1788"/>
      <c r="U24" s="1788"/>
      <c r="V24" s="1788"/>
      <c r="W24" s="1788"/>
      <c r="X24" s="1788"/>
      <c r="Y24" s="1788"/>
      <c r="Z24" s="1789"/>
    </row>
    <row r="25" spans="1:26" s="45" customFormat="1" ht="15" customHeight="1" thickBot="1">
      <c r="A25" s="1796" t="s">
        <v>63</v>
      </c>
      <c r="B25" s="1797"/>
      <c r="C25" s="1797"/>
      <c r="D25" s="1797"/>
      <c r="E25" s="1797"/>
      <c r="F25" s="1797"/>
      <c r="G25" s="1797"/>
      <c r="H25" s="1798"/>
      <c r="I25" s="39"/>
      <c r="J25" s="1793" t="s">
        <v>138</v>
      </c>
      <c r="K25" s="1794"/>
      <c r="L25" s="1794"/>
      <c r="M25" s="1794"/>
      <c r="N25" s="1794"/>
      <c r="O25" s="1794"/>
      <c r="P25" s="1794"/>
      <c r="Q25" s="1794"/>
      <c r="R25" s="1794"/>
      <c r="S25" s="1794"/>
      <c r="T25" s="1794"/>
      <c r="U25" s="1794"/>
      <c r="V25" s="1794"/>
      <c r="W25" s="1794"/>
      <c r="X25" s="1794"/>
      <c r="Y25" s="1794"/>
      <c r="Z25" s="1795"/>
    </row>
    <row r="26" spans="1:26" s="45" customFormat="1" ht="15" customHeight="1">
      <c r="A26" s="1786"/>
      <c r="B26" s="1786"/>
      <c r="C26" s="1786"/>
      <c r="D26" s="1786"/>
      <c r="E26" s="1786"/>
      <c r="F26" s="1786"/>
      <c r="G26" s="1786"/>
      <c r="H26" s="1786"/>
      <c r="I26" s="39"/>
      <c r="J26" s="39"/>
      <c r="K26" s="39"/>
      <c r="L26" s="39"/>
      <c r="M26" s="43"/>
      <c r="N26" s="43"/>
      <c r="O26" s="43"/>
      <c r="P26" s="39"/>
      <c r="Q26" s="39"/>
      <c r="R26" s="43"/>
      <c r="S26" s="43"/>
      <c r="T26" s="43"/>
      <c r="U26" s="39"/>
      <c r="V26" s="39"/>
      <c r="W26" s="44"/>
      <c r="X26" s="44"/>
      <c r="Y26" s="44"/>
      <c r="Z26" s="39"/>
    </row>
    <row r="27" spans="1:8" ht="12.75">
      <c r="A27" s="197"/>
      <c r="B27" s="2"/>
      <c r="C27" s="10"/>
      <c r="D27" s="10"/>
      <c r="E27" s="10"/>
      <c r="F27" s="38"/>
      <c r="G27" s="10"/>
      <c r="H27" s="10"/>
    </row>
  </sheetData>
  <sheetProtection/>
  <mergeCells count="37">
    <mergeCell ref="S16:V16"/>
    <mergeCell ref="R20:V20"/>
    <mergeCell ref="H14:L14"/>
    <mergeCell ref="M14:Q14"/>
    <mergeCell ref="R14:Z14"/>
    <mergeCell ref="K15:L15"/>
    <mergeCell ref="P15:Q15"/>
    <mergeCell ref="R15:V15"/>
    <mergeCell ref="R18:Z18"/>
    <mergeCell ref="R19:Z19"/>
    <mergeCell ref="A26:H26"/>
    <mergeCell ref="J23:Z23"/>
    <mergeCell ref="J24:Z24"/>
    <mergeCell ref="J25:Z25"/>
    <mergeCell ref="A24:H24"/>
    <mergeCell ref="A25:H25"/>
    <mergeCell ref="A23:H23"/>
    <mergeCell ref="Y1:Z1"/>
    <mergeCell ref="K4:L4"/>
    <mergeCell ref="W3:Z3"/>
    <mergeCell ref="R3:V3"/>
    <mergeCell ref="U4:V4"/>
    <mergeCell ref="M3:Q3"/>
    <mergeCell ref="H3:L3"/>
    <mergeCell ref="P4:Q4"/>
    <mergeCell ref="F15:G15"/>
    <mergeCell ref="C3:G3"/>
    <mergeCell ref="A3:B4"/>
    <mergeCell ref="F4:G4"/>
    <mergeCell ref="C14:G14"/>
    <mergeCell ref="B14:B15"/>
    <mergeCell ref="A20:B20"/>
    <mergeCell ref="A6:B6"/>
    <mergeCell ref="A11:B11"/>
    <mergeCell ref="A5:B5"/>
    <mergeCell ref="A14:A15"/>
    <mergeCell ref="A16:B16"/>
  </mergeCells>
  <hyperlinks>
    <hyperlink ref="B7" r:id="rId1" display="Technologické centrum ORP Č. Krumlov a rozvoj služeb eGovernmentu v obcích SO ORP ČK"/>
    <hyperlink ref="B8" r:id="rId2" display="Vzdělávání v eGON centru"/>
  </hyperlinks>
  <printOptions horizontalCentered="1" verticalCentered="1"/>
  <pageMargins left="0" right="0" top="0.984251968503937" bottom="0.984251968503937" header="0.5118110236220472" footer="0.5118110236220472"/>
  <pageSetup fitToHeight="10" horizontalDpi="600" verticalDpi="600" orientation="landscape" paperSize="9" scale="80" r:id="rId5"/>
  <headerFooter alignWithMargins="0">
    <oddHeader>&amp;L&amp;"Arial CE,Tučné"Město Český KRUMLOV&amp;CVÝDAJOVÉ PRIORITY A ZÁSOBNÍK AKČNÍHO PLÁNU &amp;R&amp;"Arial CE,Tučné"VÝDAJOVÉ PRIORITY-Volební období 2011 - 2014
ZÁSOBNÍK AKČNÍHO PLÁNU
Období 2014 - 2015</oddHead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Hermann</dc:creator>
  <cp:keywords/>
  <dc:description/>
  <cp:lastModifiedBy>our05</cp:lastModifiedBy>
  <cp:lastPrinted>2013-12-09T12:31:17Z</cp:lastPrinted>
  <dcterms:created xsi:type="dcterms:W3CDTF">2002-11-13T15:04:31Z</dcterms:created>
  <dcterms:modified xsi:type="dcterms:W3CDTF">2013-12-10T15:46:46Z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