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15" yWindow="65521" windowWidth="11940" windowHeight="14715" activeTab="1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list'!$G$2</definedName>
    <definedName name="MJ">'Krycí list'!$G$5</definedName>
    <definedName name="Mont">'Rekapitulace'!$H$17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'Položky'!$A$1:$G$139</definedName>
    <definedName name="_xlnm.Print_Area" localSheetId="1">'Rekapitulace'!$A$1:$I$31</definedName>
    <definedName name="PocetMJ">'Krycí list'!$G$6</definedName>
    <definedName name="Poznamka">'Krycí list'!$B$37</definedName>
    <definedName name="Projektant">'Krycí list'!$C$8</definedName>
    <definedName name="PSV">'Rekapitulace'!$F$17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<sst xmlns="http://schemas.openxmlformats.org/spreadsheetml/2006/main" count="443" uniqueCount="298">
  <si>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</si>
  <si>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</si>
  <si>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</si>
  <si>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</si>
  <si>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</si>
  <si>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</si>
  <si>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</si>
  <si>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</si>
  <si>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</si>
  <si>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</si>
  <si>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</si>
  <si>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</si>
  <si>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</si>
  <si>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</si>
  <si>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</si>
  <si>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</si>
  <si>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</si>
  <si>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</si>
  <si>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</si>
  <si>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</si>
  <si>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</si>
  <si>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</si>
  <si>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</si>
  <si>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</si>
  <si>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</si>
  <si>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</si>
  <si>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</si>
  <si>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</si>
  <si>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</si>
  <si>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</si>
  <si>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</si>
  <si>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</si>
  <si>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</si>
  <si>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</si>
  <si>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</si>
  <si>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</si>
  <si>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</si>
  <si>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</si>
  <si>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</si>
  <si>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</si>
  <si>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</si>
  <si>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</si>
  <si>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</si>
  <si>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</si>
  <si>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</si>
  <si>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</si>
  <si>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</si>
  <si>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</si>
  <si>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</si>
  <si>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</si>
  <si>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Objekt :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</si>
  <si>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</si>
  <si>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</si>
  <si>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</si>
  <si>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</si>
  <si>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</si>
  <si>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</si>
  <si>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</si>
  <si>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</si>
  <si>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</si>
  <si>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</si>
  <si>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</si>
  <si>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</si>
  <si>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</si>
  <si>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</si>
  <si>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</si>
  <si>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</si>
  <si>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</si>
  <si>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</si>
  <si>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</si>
  <si>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</si>
  <si>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</si>
  <si>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</si>
  <si>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</si>
  <si>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12/176</t>
  </si>
  <si>
    <t>Stavební úpravy kanalizace</t>
  </si>
  <si>
    <t>119001401R00</t>
  </si>
  <si>
    <t xml:space="preserve">Dočasné zajištění potrubí do DN 200 mm </t>
  </si>
  <si>
    <t>m</t>
  </si>
  <si>
    <t>vodovod DN 25 křížení:1,1*2</t>
  </si>
  <si>
    <t>vodvod DN 150 souběh:70,0</t>
  </si>
  <si>
    <t>119001412R00</t>
  </si>
  <si>
    <t xml:space="preserve">Dočasné zajištění betonového potrubí DN 200-500 mm </t>
  </si>
  <si>
    <t>kanalizační potrubí od UV DN 150-křížení:1,1</t>
  </si>
  <si>
    <t>119001421R00</t>
  </si>
  <si>
    <t xml:space="preserve">Dočasné zajištění kabelů - do počtu 3 kabelů </t>
  </si>
  <si>
    <t>křížení:1,1</t>
  </si>
  <si>
    <t>120001101R00</t>
  </si>
  <si>
    <t xml:space="preserve">Příplatek za ztížení vykopávky v blízkosti vedení </t>
  </si>
  <si>
    <t>m3</t>
  </si>
  <si>
    <t>30% výkopů:205,98*0,30</t>
  </si>
  <si>
    <t>132201202R00</t>
  </si>
  <si>
    <t xml:space="preserve">Hloubení rýh šířky do 200 cm v hor.3 do 1000 m3 </t>
  </si>
  <si>
    <t>Začátek provozního součtu</t>
  </si>
  <si>
    <t>kanalizace:74,0*1,1*2,26</t>
  </si>
  <si>
    <t>Š1-2:2,0*2,0*(2,35+2,60)</t>
  </si>
  <si>
    <t>drenáž:74,0*0,20*0,15</t>
  </si>
  <si>
    <t>Konec provozního součtu</t>
  </si>
  <si>
    <t>50%:205,984*0,5</t>
  </si>
  <si>
    <t>132201209R00</t>
  </si>
  <si>
    <t xml:space="preserve">Příplatek za lepivost - hloubení rýh 200cm v hor.3 </t>
  </si>
  <si>
    <t>132301202R00</t>
  </si>
  <si>
    <t xml:space="preserve">Hloubení rýh šířky do 200 cm v hor.4 do 1000 m3 </t>
  </si>
  <si>
    <t>50%:205,98*0,5</t>
  </si>
  <si>
    <t>132301209R00</t>
  </si>
  <si>
    <t xml:space="preserve">Příplatek za lepivost - hloubení rýh 200cm v hor.4 </t>
  </si>
  <si>
    <t>151101102R00</t>
  </si>
  <si>
    <t xml:space="preserve">Pažení a rozepření stěn rýh - příložné - hl. do 4m </t>
  </si>
  <si>
    <t>m2</t>
  </si>
  <si>
    <t>kanalizace:74,0*2,4*2</t>
  </si>
  <si>
    <t>Š1-2:(2,0*2,0-1,1*2)*(2,35+2,6)</t>
  </si>
  <si>
    <t>151101112R00</t>
  </si>
  <si>
    <t xml:space="preserve">Odstranění pažení stěn rýh - příložné - hl. do 4 m </t>
  </si>
  <si>
    <t>161101101R00</t>
  </si>
  <si>
    <t xml:space="preserve">Svislé přemístění výkopku z hor.1-4 do 2,5 m </t>
  </si>
  <si>
    <t>30%  :205,98*0,3</t>
  </si>
  <si>
    <t>162701105R00</t>
  </si>
  <si>
    <t xml:space="preserve">Vodorovné přemístění výkopku z hor.1-4 do 10000 m </t>
  </si>
  <si>
    <t>zbývající výkopy:73,08</t>
  </si>
  <si>
    <t>171201201R00</t>
  </si>
  <si>
    <t xml:space="preserve">Uložení sypaniny na skládku </t>
  </si>
  <si>
    <t>171201211U00</t>
  </si>
  <si>
    <t xml:space="preserve">Skládkovné zemina </t>
  </si>
  <si>
    <t>t</t>
  </si>
  <si>
    <t>73,08*1,87</t>
  </si>
  <si>
    <t>174101101R00</t>
  </si>
  <si>
    <t xml:space="preserve">Zásyp jam, rýh, šachet se zhutněním </t>
  </si>
  <si>
    <t>výkopy:205,98</t>
  </si>
  <si>
    <t>odpočet:</t>
  </si>
  <si>
    <t>lože:74,0*1,1*0,10</t>
  </si>
  <si>
    <t>obsypy:74,0*1,1*0,7</t>
  </si>
  <si>
    <t>šachty:3,14*0,65*0,65*0,60*2+3,14*0,62*0,62*(1,17+1,42)</t>
  </si>
  <si>
    <t>3,14*(0,62*0,62+0,42*0,42)*0,5*0,58*2</t>
  </si>
  <si>
    <t>drenáž vč.obsypu:74,0*0,20*0,15</t>
  </si>
  <si>
    <t>-73,08</t>
  </si>
  <si>
    <t>175101101R00</t>
  </si>
  <si>
    <t>Obsyp potrubí bez prohození sypaniny vhodná zemina z výkopů</t>
  </si>
  <si>
    <t>74,0*(1,1*0,7-3,14*0,20*0,20)</t>
  </si>
  <si>
    <t>181201102R00</t>
  </si>
  <si>
    <t xml:space="preserve">Úprava pláně v násypech v hor. 1-4, se zhutněním </t>
  </si>
  <si>
    <t>rýhy:74,0*1,1</t>
  </si>
  <si>
    <t>šachty:(1,5*1,5-3,14*0,3*0,3)*2</t>
  </si>
  <si>
    <t>58337345</t>
  </si>
  <si>
    <t>Štěrkopísek frakce 0-32 C</t>
  </si>
  <si>
    <t>T</t>
  </si>
  <si>
    <t>47,69*1,87</t>
  </si>
  <si>
    <t>11</t>
  </si>
  <si>
    <t>Přípravné a přidružené práce</t>
  </si>
  <si>
    <t>1101</t>
  </si>
  <si>
    <t xml:space="preserve">Geodetické vytýčení stavby </t>
  </si>
  <si>
    <t>100m</t>
  </si>
  <si>
    <t>1102</t>
  </si>
  <si>
    <t xml:space="preserve">Vytýčení stávajících sítí a zaříení </t>
  </si>
  <si>
    <t>kpl</t>
  </si>
  <si>
    <t>1103</t>
  </si>
  <si>
    <t xml:space="preserve">Geodetické zaměření skutečného provedení stavby </t>
  </si>
  <si>
    <t>1104</t>
  </si>
  <si>
    <t>Fotodokumentace objektů na stavbě před zahájením výkop.prací a po dokončení stavby</t>
  </si>
  <si>
    <t>1105</t>
  </si>
  <si>
    <t xml:space="preserve">Provozní řád kanalizace-doplnění </t>
  </si>
  <si>
    <t>1106</t>
  </si>
  <si>
    <t xml:space="preserve">Dokumentace pro provedení stavby (DPS) </t>
  </si>
  <si>
    <t>1107</t>
  </si>
  <si>
    <t xml:space="preserve">Dokumentace skutečného provedení stavby (DSPS) </t>
  </si>
  <si>
    <t>1108</t>
  </si>
  <si>
    <t>1109</t>
  </si>
  <si>
    <t>Dokumentace dočasného dopravního značení (DIO) vč.schválení Policií ČR</t>
  </si>
  <si>
    <t>1110</t>
  </si>
  <si>
    <t xml:space="preserve">Osazení dočasného dopravního značení </t>
  </si>
  <si>
    <t>1111</t>
  </si>
  <si>
    <t xml:space="preserve">Pronájem dopravního značení </t>
  </si>
  <si>
    <t>den</t>
  </si>
  <si>
    <t>2</t>
  </si>
  <si>
    <t>Základy a zvláštní zakládání</t>
  </si>
  <si>
    <t>212571111R00</t>
  </si>
  <si>
    <t>Výplň odvodňov. trativodů štěrkopískem tříděným vč.lože</t>
  </si>
  <si>
    <t>74,0*0,20*0,15</t>
  </si>
  <si>
    <t>212755114R00</t>
  </si>
  <si>
    <t xml:space="preserve">Trativody z drenážních trubek DN 10 cm bez lože </t>
  </si>
  <si>
    <t>212759001</t>
  </si>
  <si>
    <t xml:space="preserve">Zaslepení drenážního potrubí </t>
  </si>
  <si>
    <t>kus</t>
  </si>
  <si>
    <t>4</t>
  </si>
  <si>
    <t>Vodorovné konstrukce</t>
  </si>
  <si>
    <t>451572111R00</t>
  </si>
  <si>
    <t xml:space="preserve">Lože pod potrubí a obj. z kameniva těžen. 0 -20 mm </t>
  </si>
  <si>
    <t>potrubí:74,0*1,1*0,10</t>
  </si>
  <si>
    <t>460490012R00</t>
  </si>
  <si>
    <t>Zakrytí potrubí výstražnou folií PVC šedou š. 60cm</t>
  </si>
  <si>
    <t>5</t>
  </si>
  <si>
    <t>Komunikace</t>
  </si>
  <si>
    <t>566902111R00</t>
  </si>
  <si>
    <t xml:space="preserve">Vyspravení podkladu po překopech prosívkou </t>
  </si>
  <si>
    <t>komunikace tl.15cm:74,0*1,1*0,15</t>
  </si>
  <si>
    <t>566903111R00</t>
  </si>
  <si>
    <t xml:space="preserve">Vyspravení podkladu po překopech kam.hrubě drceným </t>
  </si>
  <si>
    <t>komunikace tl. 25cm:74,0*1,1*0,25*1,67</t>
  </si>
  <si>
    <t>573211110R00</t>
  </si>
  <si>
    <t xml:space="preserve">Postřik živičný spojovací z asfaltu 0,25 kg/m2 </t>
  </si>
  <si>
    <t>74,0*1,50</t>
  </si>
  <si>
    <t>577111114RT3</t>
  </si>
  <si>
    <t>komunikace vč. napojení po odfrézování podél vákopů:74,0*1,50</t>
  </si>
  <si>
    <t>577152113RT3</t>
  </si>
  <si>
    <t>Beton asfaltový ACO 16 (ABH I), do 3 m, tl. 10 cm plochy do 100m2</t>
  </si>
  <si>
    <t>komunikace:74,0*1,1</t>
  </si>
  <si>
    <t>8</t>
  </si>
  <si>
    <t>Trubní vedení</t>
  </si>
  <si>
    <t>871374131U00</t>
  </si>
  <si>
    <t xml:space="preserve">Montáž PP potrubí ve výkopu DN 400 </t>
  </si>
  <si>
    <t>877393123R00</t>
  </si>
  <si>
    <t xml:space="preserve">Montáž tvarovek jednoos.  gum. kroužek DN 400 </t>
  </si>
  <si>
    <t>šachtová vložka:4</t>
  </si>
  <si>
    <t>892591111R00</t>
  </si>
  <si>
    <t>Zkouška těsnosti kanalizace DN do 400, vodou vč.šachet</t>
  </si>
  <si>
    <t>74,0+1,0*4</t>
  </si>
  <si>
    <t>892593111R00</t>
  </si>
  <si>
    <t xml:space="preserve">Zabezpečení konců kanal. potrubí DN do 400, vodou </t>
  </si>
  <si>
    <t>sada</t>
  </si>
  <si>
    <t>892699001</t>
  </si>
  <si>
    <t>Kamerová prohlídka potrubí kanalizace vč.šachet</t>
  </si>
  <si>
    <t>(74,0+1,0*4)/100</t>
  </si>
  <si>
    <t>899103111R00</t>
  </si>
  <si>
    <t xml:space="preserve">Osazení poklopu s rámem do 150 kg </t>
  </si>
  <si>
    <t>899623131R00</t>
  </si>
  <si>
    <t xml:space="preserve">Zabetonování potrubí betonem DN 300 </t>
  </si>
  <si>
    <t>0,5*3,14*0,15*0,15</t>
  </si>
  <si>
    <t>931899001</t>
  </si>
  <si>
    <t>Těsnění potrubí vodotěsným tmelem ve stávající šachtě</t>
  </si>
  <si>
    <t>894410020RAC</t>
  </si>
  <si>
    <t>Šachta z betonových dílců pro DN 400 hloubka do 2,5m bez poklopu</t>
  </si>
  <si>
    <t>28611202</t>
  </si>
  <si>
    <t>15*1,015</t>
  </si>
  <si>
    <t>28656389</t>
  </si>
  <si>
    <t>Vložka šachtová kanalizační   DN 400 mm</t>
  </si>
  <si>
    <t>55243442</t>
  </si>
  <si>
    <t>Poklop z tvárné litiny DN 600, D400, samonivelační (specifikace viz TZP)</t>
  </si>
  <si>
    <t>96</t>
  </si>
  <si>
    <t>Bourání konstrukcí</t>
  </si>
  <si>
    <t>113107124R00</t>
  </si>
  <si>
    <t xml:space="preserve">Odstranění podkladu pl. 200 m2,kam.drcené tl.35 cm </t>
  </si>
  <si>
    <t>74,0*1,1</t>
  </si>
  <si>
    <t>113107143R00</t>
  </si>
  <si>
    <t xml:space="preserve">Odstranění podkladu pl.do 200 m2, živice tl. 15 cm </t>
  </si>
  <si>
    <t>113151114R00</t>
  </si>
  <si>
    <t xml:space="preserve">Frézování krytu pl.do 500 m2,pruh do 75 cm,tl.5 cm </t>
  </si>
  <si>
    <t>2*74,0*0,05</t>
  </si>
  <si>
    <t>87191001</t>
  </si>
  <si>
    <t xml:space="preserve">Demontáž  potrubí KT DN 300 </t>
  </si>
  <si>
    <t>919735112R00</t>
  </si>
  <si>
    <t xml:space="preserve">Řezání stávajícího živičného krytu tl. 5 - 10 cm </t>
  </si>
  <si>
    <t>komunikace:74,0*2</t>
  </si>
  <si>
    <t>97</t>
  </si>
  <si>
    <t>Prorážení otvorů</t>
  </si>
  <si>
    <t>971042331R00</t>
  </si>
  <si>
    <t xml:space="preserve">Vybourání otvorů zdi betonové pl. 0,09 m2, tl.15cm </t>
  </si>
  <si>
    <t>ve stávající šachtě zvětšení otvoru z DN 350 do DN 450:1</t>
  </si>
  <si>
    <t>971052431R00</t>
  </si>
  <si>
    <t>otvor ve stávající šachtě pro DN 450:1</t>
  </si>
  <si>
    <t>99</t>
  </si>
  <si>
    <t>Staveništní přesun hmot</t>
  </si>
  <si>
    <t>998276201R00</t>
  </si>
  <si>
    <t xml:space="preserve">Přesun hmot, trub.vedení plast. obsypaná kamenivem </t>
  </si>
  <si>
    <t>D96</t>
  </si>
  <si>
    <t>Přesuny suti a vybouraných hmot</t>
  </si>
  <si>
    <t>979082213R00</t>
  </si>
  <si>
    <t xml:space="preserve">Vodorovná doprava suti po suchu do 1 km </t>
  </si>
  <si>
    <t>979082219R00</t>
  </si>
  <si>
    <t>Příplatek za dopravu suti po suchu za další 1 km do 15km</t>
  </si>
  <si>
    <t>979087212R00</t>
  </si>
  <si>
    <t xml:space="preserve">Nakládání suti na dopravní prostředky </t>
  </si>
  <si>
    <t>979990001R00</t>
  </si>
  <si>
    <t xml:space="preserve">Poplatek za skládku nebezpečný odpad živice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</si>
  <si>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</si>
  <si>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</si>
  <si>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</si>
  <si>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</si>
  <si>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</si>
  <si>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</si>
  <si>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</si>
  <si>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</si>
  <si>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Objekty zařízení staveniště vč.napojení na inženýrské sítě </t>
  </si>
  <si>
    <t>komunikace vč. napojení po odfrézování podél výkopů:74,0*1,50</t>
  </si>
  <si>
    <t>SO 01 -</t>
  </si>
  <si>
    <t>Č.K.,Rožmberská ul.-stav.úpravy kanalizace</t>
  </si>
  <si>
    <t>Jiří Sváček - Videall Projekt</t>
  </si>
  <si>
    <t>Máčová Evženie</t>
  </si>
  <si>
    <t>Město Český Krumlov</t>
  </si>
  <si>
    <t>5 str.</t>
  </si>
  <si>
    <t>E.Máčová</t>
  </si>
  <si>
    <t>červenec 2012</t>
  </si>
  <si>
    <t>15% výkopů:205,98*0,15</t>
  </si>
  <si>
    <t>Beton asfalt.ACO 8 (ABJ I),modifik. do 3 m,tl. 5 cm plochy 101-200 m2</t>
  </si>
  <si>
    <t>0,5*3,14*0,15*0,15*2</t>
  </si>
  <si>
    <t xml:space="preserve">Vybourání otvorů zdi žel-bet. pl. 0,25 m2, tl. 15cm </t>
  </si>
  <si>
    <t>Potrubí PP DN 400, L-5m, min. SN8 (specifikace viz TZ)</t>
  </si>
  <si>
    <t>Výkaz výměr :</t>
  </si>
  <si>
    <t>VÝKAZ VÝMĚR  -  REKAPITULACE  STAVEBNÍCH  DÍLŮ</t>
  </si>
  <si>
    <t xml:space="preserve">POLOŽKOVÝ VÝKAZ VÝMĚR :  SO 01 - KANALIZACE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</si>
</sst>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41" fillId="23" borderId="6" applyNumberFormat="0" applyFont="0" applyAlignment="0" applyProtection="0"/>
    <xf numFmtId="9" fontId="41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ill="1" applyAlignment="1">
      <alignment/>
    </xf>
    <xf numFmtId="49" fontId="5" fillId="0" borderId="15" xfId="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5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1" xfId="0" applyFont="1" applyBorder="1" applyAlignment="1">
      <alignment shrinkToFi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4" xfId="0" applyFont="1" applyBorder="1" applyAlignment="1">
      <alignment/>
    </xf>
    <xf numFmtId="165" fontId="3" fillId="0" borderId="13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1" xfId="46" applyFont="1" applyBorder="1">
      <alignment/>
      <protection/>
    </xf>
    <xf numFmtId="0" fontId="3" fillId="0" borderId="41" xfId="46" applyFont="1" applyBorder="1">
      <alignment/>
      <protection/>
    </xf>
    <xf numFmtId="0" fontId="3" fillId="0" borderId="41" xfId="46" applyFont="1" applyBorder="1" applyAlignment="1">
      <alignment horizontal="right"/>
      <protection/>
    </xf>
    <xf numFmtId="0" fontId="3" fillId="0" borderId="42" xfId="46" applyFont="1" applyBorder="1">
      <alignment/>
      <protection/>
    </xf>
    <xf numFmtId="0" fontId="3" fillId="0" borderId="41" xfId="0" applyNumberFormat="1" applyFont="1" applyBorder="1" applyAlignment="1">
      <alignment horizontal="left"/>
    </xf>
    <xf numFmtId="0" fontId="3" fillId="0" borderId="43" xfId="0" applyNumberFormat="1" applyFont="1" applyBorder="1" applyAlignment="1">
      <alignment/>
    </xf>
    <xf numFmtId="0" fontId="4" fillId="0" borderId="44" xfId="46" applyFont="1" applyBorder="1">
      <alignment/>
      <protection/>
    </xf>
    <xf numFmtId="0" fontId="3" fillId="0" borderId="44" xfId="46" applyFont="1" applyBorder="1">
      <alignment/>
      <protection/>
    </xf>
    <xf numFmtId="0" fontId="3" fillId="0" borderId="44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0" borderId="45" xfId="0" applyFont="1" applyBorder="1" applyAlignment="1">
      <alignment/>
    </xf>
    <xf numFmtId="3" fontId="3" fillId="0" borderId="26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3" fontId="3" fillId="0" borderId="45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2" fillId="0" borderId="0" xfId="46" applyFont="1" applyAlignment="1">
      <alignment horizontal="centerContinuous"/>
      <protection/>
    </xf>
    <xf numFmtId="0" fontId="13" fillId="0" borderId="0" xfId="46" applyFont="1" applyAlignment="1">
      <alignment horizontal="centerContinuous"/>
      <protection/>
    </xf>
    <xf numFmtId="0" fontId="13" fillId="0" borderId="0" xfId="46" applyFont="1" applyAlignment="1">
      <alignment horizontal="right"/>
      <protection/>
    </xf>
    <xf numFmtId="0" fontId="3" fillId="0" borderId="43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0" fontId="4" fillId="0" borderId="46" xfId="46" applyFont="1" applyBorder="1" applyAlignment="1">
      <alignment horizontal="center"/>
      <protection/>
    </xf>
    <xf numFmtId="49" fontId="4" fillId="0" borderId="46" xfId="46" applyNumberFormat="1" applyFont="1" applyBorder="1" applyAlignment="1">
      <alignment horizontal="left"/>
      <protection/>
    </xf>
    <xf numFmtId="0" fontId="4" fillId="0" borderId="47" xfId="46" applyFont="1" applyBorder="1">
      <alignment/>
      <protection/>
    </xf>
    <xf numFmtId="0" fontId="3" fillId="0" borderId="14" xfId="46" applyFont="1" applyBorder="1" applyAlignment="1">
      <alignment horizontal="center"/>
      <protection/>
    </xf>
    <xf numFmtId="0" fontId="3" fillId="0" borderId="14" xfId="46" applyNumberFormat="1" applyFont="1" applyBorder="1" applyAlignment="1">
      <alignment horizontal="right"/>
      <protection/>
    </xf>
    <xf numFmtId="0" fontId="3" fillId="0" borderId="13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4" fillId="0" borderId="0" xfId="46" applyFont="1">
      <alignment/>
      <protection/>
    </xf>
    <xf numFmtId="0" fontId="15" fillId="0" borderId="48" xfId="46" applyFont="1" applyBorder="1" applyAlignment="1">
      <alignment horizontal="center" vertical="top"/>
      <protection/>
    </xf>
    <xf numFmtId="49" fontId="15" fillId="0" borderId="48" xfId="46" applyNumberFormat="1" applyFont="1" applyBorder="1" applyAlignment="1">
      <alignment horizontal="left" vertical="top"/>
      <protection/>
    </xf>
    <xf numFmtId="0" fontId="15" fillId="0" borderId="48" xfId="46" applyFont="1" applyBorder="1" applyAlignment="1">
      <alignment vertical="top" wrapText="1"/>
      <protection/>
    </xf>
    <xf numFmtId="49" fontId="15" fillId="0" borderId="48" xfId="46" applyNumberFormat="1" applyFont="1" applyBorder="1" applyAlignment="1">
      <alignment horizontal="center" shrinkToFit="1"/>
      <protection/>
    </xf>
    <xf numFmtId="4" fontId="15" fillId="0" borderId="48" xfId="46" applyNumberFormat="1" applyFont="1" applyBorder="1" applyAlignment="1">
      <alignment horizontal="right"/>
      <protection/>
    </xf>
    <xf numFmtId="4" fontId="15" fillId="0" borderId="48" xfId="46" applyNumberFormat="1" applyFont="1" applyBorder="1">
      <alignment/>
      <protection/>
    </xf>
    <xf numFmtId="0" fontId="14" fillId="0" borderId="0" xfId="46" applyFont="1">
      <alignment/>
      <protection/>
    </xf>
    <xf numFmtId="0" fontId="5" fillId="0" borderId="46" xfId="46" applyFont="1" applyBorder="1" applyAlignment="1">
      <alignment horizontal="center"/>
      <protection/>
    </xf>
    <xf numFmtId="0" fontId="17" fillId="0" borderId="0" xfId="46" applyFont="1" applyAlignment="1">
      <alignment wrapText="1"/>
      <protection/>
    </xf>
    <xf numFmtId="49" fontId="5" fillId="0" borderId="46" xfId="46" applyNumberFormat="1" applyFont="1" applyBorder="1" applyAlignment="1">
      <alignment horizontal="right"/>
      <protection/>
    </xf>
    <xf numFmtId="4" fontId="18" fillId="33" borderId="49" xfId="46" applyNumberFormat="1" applyFont="1" applyFill="1" applyBorder="1" applyAlignment="1">
      <alignment horizontal="right" wrapText="1"/>
      <protection/>
    </xf>
    <xf numFmtId="0" fontId="18" fillId="33" borderId="34" xfId="46" applyFont="1" applyFill="1" applyBorder="1" applyAlignment="1">
      <alignment horizontal="left" wrapText="1"/>
      <protection/>
    </xf>
    <xf numFmtId="0" fontId="18" fillId="0" borderId="33" xfId="0" applyFont="1" applyBorder="1" applyAlignment="1">
      <alignment horizontal="right"/>
    </xf>
    <xf numFmtId="0" fontId="3" fillId="34" borderId="15" xfId="46" applyFont="1" applyFill="1" applyBorder="1" applyAlignment="1">
      <alignment horizontal="center"/>
      <protection/>
    </xf>
    <xf numFmtId="49" fontId="20" fillId="34" borderId="15" xfId="46" applyNumberFormat="1" applyFont="1" applyFill="1" applyBorder="1" applyAlignment="1">
      <alignment horizontal="left"/>
      <protection/>
    </xf>
    <xf numFmtId="0" fontId="20" fillId="34" borderId="47" xfId="46" applyFont="1" applyFill="1" applyBorder="1">
      <alignment/>
      <protection/>
    </xf>
    <xf numFmtId="0" fontId="3" fillId="34" borderId="14" xfId="46" applyFont="1" applyFill="1" applyBorder="1" applyAlignment="1">
      <alignment horizontal="center"/>
      <protection/>
    </xf>
    <xf numFmtId="4" fontId="3" fillId="34" borderId="14" xfId="46" applyNumberFormat="1" applyFont="1" applyFill="1" applyBorder="1" applyAlignment="1">
      <alignment horizontal="right"/>
      <protection/>
    </xf>
    <xf numFmtId="4" fontId="3" fillId="34" borderId="13" xfId="46" applyNumberFormat="1" applyFont="1" applyFill="1" applyBorder="1" applyAlignment="1">
      <alignment horizontal="right"/>
      <protection/>
    </xf>
    <xf numFmtId="4" fontId="4" fillId="34" borderId="15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2" fillId="0" borderId="0" xfId="46" applyFont="1" applyBorder="1">
      <alignment/>
      <protection/>
    </xf>
    <xf numFmtId="3" fontId="22" fillId="0" borderId="0" xfId="46" applyNumberFormat="1" applyFont="1" applyBorder="1" applyAlignment="1">
      <alignment horizontal="right"/>
      <protection/>
    </xf>
    <xf numFmtId="4" fontId="22" fillId="0" borderId="0" xfId="46" applyNumberFormat="1" applyFont="1" applyBorder="1">
      <alignment/>
      <protection/>
    </xf>
    <xf numFmtId="0" fontId="2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" fontId="16" fillId="33" borderId="49" xfId="46" applyNumberFormat="1" applyFont="1" applyFill="1" applyBorder="1" applyAlignment="1">
      <alignment horizontal="right" wrapText="1"/>
      <protection/>
    </xf>
    <xf numFmtId="0" fontId="3" fillId="0" borderId="30" xfId="0" applyFont="1" applyBorder="1" applyAlignment="1">
      <alignment horizontal="center" shrinkToFit="1"/>
    </xf>
    <xf numFmtId="0" fontId="3" fillId="0" borderId="32" xfId="0" applyFont="1" applyBorder="1" applyAlignment="1">
      <alignment horizontal="center" shrinkToFit="1"/>
    </xf>
    <xf numFmtId="166" fontId="3" fillId="0" borderId="47" xfId="0" applyNumberFormat="1" applyFont="1" applyBorder="1" applyAlignment="1">
      <alignment horizontal="right" indent="2"/>
    </xf>
    <xf numFmtId="166" fontId="3" fillId="0" borderId="50" xfId="0" applyNumberFormat="1" applyFont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51" xfId="46" applyFont="1" applyBorder="1" applyAlignment="1">
      <alignment horizontal="center"/>
      <protection/>
    </xf>
    <xf numFmtId="0" fontId="3" fillId="0" borderId="52" xfId="46" applyFont="1" applyBorder="1" applyAlignment="1">
      <alignment horizontal="center"/>
      <protection/>
    </xf>
    <xf numFmtId="0" fontId="3" fillId="0" borderId="53" xfId="46" applyFont="1" applyBorder="1" applyAlignment="1">
      <alignment horizontal="center"/>
      <protection/>
    </xf>
    <xf numFmtId="0" fontId="3" fillId="0" borderId="54" xfId="46" applyFont="1" applyBorder="1" applyAlignment="1">
      <alignment horizontal="center"/>
      <protection/>
    </xf>
    <xf numFmtId="0" fontId="3" fillId="0" borderId="55" xfId="46" applyFont="1" applyBorder="1" applyAlignment="1">
      <alignment horizontal="left"/>
      <protection/>
    </xf>
    <xf numFmtId="0" fontId="3" fillId="0" borderId="44" xfId="46" applyFont="1" applyBorder="1" applyAlignment="1">
      <alignment horizontal="left"/>
      <protection/>
    </xf>
    <xf numFmtId="0" fontId="3" fillId="0" borderId="56" xfId="46" applyFont="1" applyBorder="1" applyAlignment="1">
      <alignment horizontal="left"/>
      <protection/>
    </xf>
    <xf numFmtId="49" fontId="18" fillId="33" borderId="57" xfId="46" applyNumberFormat="1" applyFont="1" applyFill="1" applyBorder="1" applyAlignment="1">
      <alignment horizontal="left" wrapText="1"/>
      <protection/>
    </xf>
    <xf numFmtId="49" fontId="19" fillId="0" borderId="58" xfId="0" applyNumberFormat="1" applyFont="1" applyBorder="1" applyAlignment="1">
      <alignment horizontal="left" wrapText="1"/>
    </xf>
    <xf numFmtId="49" fontId="3" fillId="0" borderId="53" xfId="46" applyNumberFormat="1" applyFont="1" applyBorder="1" applyAlignment="1">
      <alignment horizontal="center"/>
      <protection/>
    </xf>
    <xf numFmtId="0" fontId="3" fillId="0" borderId="55" xfId="46" applyFont="1" applyBorder="1" applyAlignment="1">
      <alignment horizontal="center" shrinkToFit="1"/>
      <protection/>
    </xf>
    <xf numFmtId="0" fontId="3" fillId="0" borderId="44" xfId="46" applyFont="1" applyBorder="1" applyAlignment="1">
      <alignment horizontal="center" shrinkToFit="1"/>
      <protection/>
    </xf>
    <xf numFmtId="0" fontId="3" fillId="0" borderId="56" xfId="46" applyFont="1" applyBorder="1" applyAlignment="1">
      <alignment horizontal="center" shrinkToFit="1"/>
      <protection/>
    </xf>
    <xf numFmtId="49" fontId="16" fillId="33" borderId="57" xfId="46" applyNumberFormat="1" applyFont="1" applyFill="1" applyBorder="1" applyAlignment="1">
      <alignment horizontal="left" wrapText="1"/>
      <protection/>
    </xf>
    <xf numFmtId="0" fontId="4" fillId="35" borderId="23" xfId="0" applyFont="1" applyFill="1" applyBorder="1" applyAlignment="1">
      <alignment horizontal="left"/>
    </xf>
    <xf numFmtId="0" fontId="5" fillId="35" borderId="25" xfId="0" applyFont="1" applyFill="1" applyBorder="1" applyAlignment="1">
      <alignment horizontal="centerContinuous"/>
    </xf>
    <xf numFmtId="0" fontId="6" fillId="35" borderId="24" xfId="0" applyFont="1" applyFill="1" applyBorder="1" applyAlignment="1">
      <alignment horizontal="left"/>
    </xf>
    <xf numFmtId="49" fontId="3" fillId="35" borderId="13" xfId="0" applyNumberFormat="1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49" fontId="4" fillId="35" borderId="28" xfId="0" applyNumberFormat="1" applyFont="1" applyFill="1" applyBorder="1" applyAlignment="1">
      <alignment/>
    </xf>
    <xf numFmtId="49" fontId="3" fillId="35" borderId="33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4" fillId="35" borderId="59" xfId="0" applyFont="1" applyFill="1" applyBorder="1" applyAlignment="1">
      <alignment horizontal="left"/>
    </xf>
    <xf numFmtId="0" fontId="3" fillId="35" borderId="60" xfId="0" applyFont="1" applyFill="1" applyBorder="1" applyAlignment="1">
      <alignment horizontal="left"/>
    </xf>
    <xf numFmtId="0" fontId="3" fillId="35" borderId="61" xfId="0" applyFont="1" applyFill="1" applyBorder="1" applyAlignment="1">
      <alignment horizontal="centerContinuous"/>
    </xf>
    <xf numFmtId="0" fontId="4" fillId="35" borderId="60" xfId="0" applyFont="1" applyFill="1" applyBorder="1" applyAlignment="1">
      <alignment horizontal="centerContinuous"/>
    </xf>
    <xf numFmtId="0" fontId="3" fillId="35" borderId="60" xfId="0" applyFont="1" applyFill="1" applyBorder="1" applyAlignment="1">
      <alignment horizontal="centerContinuous"/>
    </xf>
    <xf numFmtId="0" fontId="4" fillId="35" borderId="23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62" xfId="0" applyFont="1" applyFill="1" applyBorder="1" applyAlignment="1">
      <alignment/>
    </xf>
    <xf numFmtId="0" fontId="4" fillId="35" borderId="63" xfId="0" applyFont="1" applyFill="1" applyBorder="1" applyAlignment="1">
      <alignment/>
    </xf>
    <xf numFmtId="0" fontId="7" fillId="35" borderId="30" xfId="0" applyFont="1" applyFill="1" applyBorder="1" applyAlignment="1">
      <alignment/>
    </xf>
    <xf numFmtId="0" fontId="7" fillId="35" borderId="31" xfId="0" applyFont="1" applyFill="1" applyBorder="1" applyAlignment="1">
      <alignment/>
    </xf>
    <xf numFmtId="0" fontId="7" fillId="35" borderId="32" xfId="0" applyFont="1" applyFill="1" applyBorder="1" applyAlignment="1">
      <alignment/>
    </xf>
    <xf numFmtId="166" fontId="7" fillId="35" borderId="64" xfId="0" applyNumberFormat="1" applyFont="1" applyFill="1" applyBorder="1" applyAlignment="1">
      <alignment horizontal="right" indent="2"/>
    </xf>
    <xf numFmtId="166" fontId="7" fillId="35" borderId="65" xfId="0" applyNumberFormat="1" applyFont="1" applyFill="1" applyBorder="1" applyAlignment="1">
      <alignment horizontal="right" indent="2"/>
    </xf>
    <xf numFmtId="49" fontId="39" fillId="36" borderId="12" xfId="0" applyNumberFormat="1" applyFont="1" applyFill="1" applyBorder="1" applyAlignment="1">
      <alignment/>
    </xf>
    <xf numFmtId="0" fontId="39" fillId="35" borderId="14" xfId="0" applyFont="1" applyFill="1" applyBorder="1" applyAlignment="1">
      <alignment/>
    </xf>
    <xf numFmtId="49" fontId="5" fillId="0" borderId="22" xfId="0" applyNumberFormat="1" applyFont="1" applyBorder="1" applyAlignment="1">
      <alignment horizontal="right"/>
    </xf>
    <xf numFmtId="0" fontId="5" fillId="0" borderId="66" xfId="0" applyFont="1" applyBorder="1" applyAlignment="1">
      <alignment horizontal="right"/>
    </xf>
    <xf numFmtId="49" fontId="5" fillId="0" borderId="66" xfId="0" applyNumberFormat="1" applyFont="1" applyBorder="1" applyAlignment="1">
      <alignment horizontal="right"/>
    </xf>
    <xf numFmtId="3" fontId="5" fillId="0" borderId="66" xfId="0" applyNumberFormat="1" applyFont="1" applyBorder="1" applyAlignment="1">
      <alignment horizontal="right"/>
    </xf>
    <xf numFmtId="0" fontId="5" fillId="0" borderId="50" xfId="0" applyNumberFormat="1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50" xfId="0" applyFont="1" applyFill="1" applyBorder="1" applyAlignment="1">
      <alignment horizontal="right"/>
    </xf>
    <xf numFmtId="0" fontId="39" fillId="35" borderId="0" xfId="0" applyFont="1" applyFill="1" applyBorder="1" applyAlignment="1">
      <alignment/>
    </xf>
    <xf numFmtId="0" fontId="11" fillId="0" borderId="15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11" fillId="0" borderId="45" xfId="0" applyFont="1" applyFill="1" applyBorder="1" applyAlignment="1">
      <alignment horizontal="right"/>
    </xf>
    <xf numFmtId="0" fontId="0" fillId="0" borderId="33" xfId="0" applyBorder="1" applyAlignment="1">
      <alignment/>
    </xf>
    <xf numFmtId="49" fontId="3" fillId="0" borderId="33" xfId="0" applyNumberFormat="1" applyFont="1" applyBorder="1" applyAlignment="1">
      <alignment horizontal="left"/>
    </xf>
    <xf numFmtId="49" fontId="4" fillId="35" borderId="59" xfId="0" applyNumberFormat="1" applyFont="1" applyFill="1" applyBorder="1" applyAlignment="1">
      <alignment horizontal="center"/>
    </xf>
    <xf numFmtId="0" fontId="4" fillId="35" borderId="60" xfId="0" applyFont="1" applyFill="1" applyBorder="1" applyAlignment="1">
      <alignment horizontal="center"/>
    </xf>
    <xf numFmtId="0" fontId="4" fillId="35" borderId="61" xfId="0" applyFont="1" applyFill="1" applyBorder="1" applyAlignment="1">
      <alignment horizontal="center"/>
    </xf>
    <xf numFmtId="0" fontId="4" fillId="35" borderId="67" xfId="0" applyFont="1" applyFill="1" applyBorder="1" applyAlignment="1">
      <alignment horizontal="center"/>
    </xf>
    <xf numFmtId="0" fontId="4" fillId="35" borderId="6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59" xfId="0" applyFont="1" applyFill="1" applyBorder="1" applyAlignment="1">
      <alignment/>
    </xf>
    <xf numFmtId="0" fontId="4" fillId="35" borderId="60" xfId="0" applyFont="1" applyFill="1" applyBorder="1" applyAlignment="1">
      <alignment/>
    </xf>
    <xf numFmtId="3" fontId="4" fillId="35" borderId="61" xfId="0" applyNumberFormat="1" applyFont="1" applyFill="1" applyBorder="1" applyAlignment="1">
      <alignment/>
    </xf>
    <xf numFmtId="3" fontId="4" fillId="35" borderId="67" xfId="0" applyNumberFormat="1" applyFont="1" applyFill="1" applyBorder="1" applyAlignment="1">
      <alignment/>
    </xf>
    <xf numFmtId="3" fontId="4" fillId="35" borderId="68" xfId="0" applyNumberFormat="1" applyFont="1" applyFill="1" applyBorder="1" applyAlignment="1">
      <alignment/>
    </xf>
    <xf numFmtId="3" fontId="4" fillId="35" borderId="69" xfId="0" applyNumberFormat="1" applyFont="1" applyFill="1" applyBorder="1" applyAlignment="1">
      <alignment/>
    </xf>
    <xf numFmtId="0" fontId="3" fillId="35" borderId="63" xfId="0" applyFont="1" applyFill="1" applyBorder="1" applyAlignment="1">
      <alignment/>
    </xf>
    <xf numFmtId="0" fontId="4" fillId="35" borderId="70" xfId="0" applyFont="1" applyFill="1" applyBorder="1" applyAlignment="1">
      <alignment horizontal="right"/>
    </xf>
    <xf numFmtId="0" fontId="4" fillId="35" borderId="24" xfId="0" applyFont="1" applyFill="1" applyBorder="1" applyAlignment="1">
      <alignment horizontal="right"/>
    </xf>
    <xf numFmtId="0" fontId="4" fillId="35" borderId="25" xfId="0" applyFont="1" applyFill="1" applyBorder="1" applyAlignment="1">
      <alignment horizontal="center"/>
    </xf>
    <xf numFmtId="4" fontId="6" fillId="35" borderId="24" xfId="0" applyNumberFormat="1" applyFont="1" applyFill="1" applyBorder="1" applyAlignment="1">
      <alignment horizontal="right"/>
    </xf>
    <xf numFmtId="4" fontId="6" fillId="35" borderId="63" xfId="0" applyNumberFormat="1" applyFont="1" applyFill="1" applyBorder="1" applyAlignment="1">
      <alignment horizontal="right"/>
    </xf>
    <xf numFmtId="0" fontId="3" fillId="35" borderId="30" xfId="0" applyFont="1" applyFill="1" applyBorder="1" applyAlignment="1">
      <alignment/>
    </xf>
    <xf numFmtId="0" fontId="4" fillId="35" borderId="31" xfId="0" applyFont="1" applyFill="1" applyBorder="1" applyAlignment="1">
      <alignment/>
    </xf>
    <xf numFmtId="0" fontId="3" fillId="35" borderId="31" xfId="0" applyFont="1" applyFill="1" applyBorder="1" applyAlignment="1">
      <alignment/>
    </xf>
    <xf numFmtId="4" fontId="3" fillId="35" borderId="65" xfId="0" applyNumberFormat="1" applyFont="1" applyFill="1" applyBorder="1" applyAlignment="1">
      <alignment/>
    </xf>
    <xf numFmtId="4" fontId="3" fillId="35" borderId="30" xfId="0" applyNumberFormat="1" applyFont="1" applyFill="1" applyBorder="1" applyAlignment="1">
      <alignment/>
    </xf>
    <xf numFmtId="4" fontId="3" fillId="35" borderId="31" xfId="0" applyNumberFormat="1" applyFont="1" applyFill="1" applyBorder="1" applyAlignment="1">
      <alignment/>
    </xf>
    <xf numFmtId="3" fontId="4" fillId="35" borderId="31" xfId="0" applyNumberFormat="1" applyFont="1" applyFill="1" applyBorder="1" applyAlignment="1">
      <alignment horizontal="right"/>
    </xf>
    <xf numFmtId="3" fontId="4" fillId="35" borderId="65" xfId="0" applyNumberFormat="1" applyFont="1" applyFill="1" applyBorder="1" applyAlignment="1">
      <alignment horizontal="right"/>
    </xf>
    <xf numFmtId="49" fontId="5" fillId="0" borderId="71" xfId="0" applyNumberFormat="1" applyFont="1" applyBorder="1" applyAlignment="1">
      <alignment/>
    </xf>
    <xf numFmtId="0" fontId="5" fillId="0" borderId="72" xfId="0" applyFont="1" applyBorder="1" applyAlignment="1">
      <alignment/>
    </xf>
    <xf numFmtId="0" fontId="3" fillId="0" borderId="72" xfId="0" applyFont="1" applyBorder="1" applyAlignment="1">
      <alignment/>
    </xf>
    <xf numFmtId="3" fontId="3" fillId="0" borderId="73" xfId="0" applyNumberFormat="1" applyFont="1" applyBorder="1" applyAlignment="1">
      <alignment/>
    </xf>
    <xf numFmtId="3" fontId="3" fillId="0" borderId="74" xfId="0" applyNumberFormat="1" applyFont="1" applyBorder="1" applyAlignment="1">
      <alignment/>
    </xf>
    <xf numFmtId="3" fontId="3" fillId="0" borderId="75" xfId="0" applyNumberFormat="1" applyFont="1" applyBorder="1" applyAlignment="1">
      <alignment/>
    </xf>
    <xf numFmtId="3" fontId="3" fillId="0" borderId="76" xfId="0" applyNumberFormat="1" applyFont="1" applyBorder="1" applyAlignment="1">
      <alignment/>
    </xf>
    <xf numFmtId="49" fontId="5" fillId="0" borderId="77" xfId="0" applyNumberFormat="1" applyFont="1" applyBorder="1" applyAlignment="1">
      <alignment/>
    </xf>
    <xf numFmtId="0" fontId="5" fillId="0" borderId="78" xfId="0" applyFont="1" applyBorder="1" applyAlignment="1">
      <alignment/>
    </xf>
    <xf numFmtId="0" fontId="3" fillId="0" borderId="78" xfId="0" applyFont="1" applyBorder="1" applyAlignment="1">
      <alignment/>
    </xf>
    <xf numFmtId="3" fontId="3" fillId="0" borderId="79" xfId="0" applyNumberFormat="1" applyFont="1" applyBorder="1" applyAlignment="1">
      <alignment/>
    </xf>
    <xf numFmtId="3" fontId="3" fillId="0" borderId="80" xfId="0" applyNumberFormat="1" applyFont="1" applyBorder="1" applyAlignment="1">
      <alignment/>
    </xf>
    <xf numFmtId="3" fontId="3" fillId="0" borderId="81" xfId="0" applyNumberFormat="1" applyFont="1" applyBorder="1" applyAlignment="1">
      <alignment/>
    </xf>
    <xf numFmtId="3" fontId="3" fillId="0" borderId="82" xfId="0" applyNumberFormat="1" applyFont="1" applyBorder="1" applyAlignment="1">
      <alignment/>
    </xf>
    <xf numFmtId="49" fontId="5" fillId="0" borderId="83" xfId="0" applyNumberFormat="1" applyFont="1" applyBorder="1" applyAlignment="1">
      <alignment/>
    </xf>
    <xf numFmtId="0" fontId="5" fillId="0" borderId="84" xfId="0" applyFont="1" applyBorder="1" applyAlignment="1">
      <alignment/>
    </xf>
    <xf numFmtId="0" fontId="3" fillId="0" borderId="84" xfId="0" applyFont="1" applyBorder="1" applyAlignment="1">
      <alignment/>
    </xf>
    <xf numFmtId="3" fontId="3" fillId="0" borderId="85" xfId="0" applyNumberFormat="1" applyFont="1" applyBorder="1" applyAlignment="1">
      <alignment/>
    </xf>
    <xf numFmtId="3" fontId="3" fillId="0" borderId="86" xfId="0" applyNumberFormat="1" applyFont="1" applyBorder="1" applyAlignment="1">
      <alignment/>
    </xf>
    <xf numFmtId="3" fontId="3" fillId="0" borderId="87" xfId="0" applyNumberFormat="1" applyFont="1" applyBorder="1" applyAlignment="1">
      <alignment/>
    </xf>
    <xf numFmtId="3" fontId="3" fillId="0" borderId="88" xfId="0" applyNumberFormat="1" applyFont="1" applyBorder="1" applyAlignment="1">
      <alignment/>
    </xf>
    <xf numFmtId="0" fontId="40" fillId="0" borderId="0" xfId="46" applyFont="1" applyAlignment="1">
      <alignment horizontal="center"/>
      <protection/>
    </xf>
    <xf numFmtId="49" fontId="5" fillId="35" borderId="15" xfId="46" applyNumberFormat="1" applyFont="1" applyFill="1" applyBorder="1">
      <alignment/>
      <protection/>
    </xf>
    <xf numFmtId="0" fontId="5" fillId="35" borderId="13" xfId="46" applyFont="1" applyFill="1" applyBorder="1" applyAlignment="1">
      <alignment horizontal="center"/>
      <protection/>
    </xf>
    <xf numFmtId="0" fontId="5" fillId="35" borderId="13" xfId="46" applyNumberFormat="1" applyFont="1" applyFill="1" applyBorder="1" applyAlignment="1">
      <alignment horizontal="center"/>
      <protection/>
    </xf>
    <xf numFmtId="0" fontId="5" fillId="35" borderId="15" xfId="46" applyFont="1" applyFill="1" applyBorder="1" applyAlignment="1">
      <alignment horizontal="center"/>
      <protection/>
    </xf>
    <xf numFmtId="0" fontId="3" fillId="0" borderId="42" xfId="46" applyFont="1" applyBorder="1">
      <alignment/>
      <protection/>
    </xf>
    <xf numFmtId="0" fontId="3" fillId="0" borderId="41" xfId="46" applyFont="1" applyBorder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152" t="s">
        <v>1</v>
      </c>
      <c r="B2" s="153"/>
      <c r="C2" s="154">
        <f>Rekapitulace!H1</f>
        <v>0</v>
      </c>
      <c r="D2" s="154">
        <f>Rekapitulace!G2</f>
        <v>0</v>
      </c>
      <c r="E2" s="153"/>
      <c r="F2" s="3" t="s">
        <v>2</v>
      </c>
      <c r="G2" s="178"/>
    </row>
    <row r="3" spans="1:7" ht="3" customHeight="1" hidden="1">
      <c r="A3" s="4"/>
      <c r="B3" s="5"/>
      <c r="C3" s="6"/>
      <c r="D3" s="6"/>
      <c r="E3" s="5"/>
      <c r="F3" s="7"/>
      <c r="G3" s="179"/>
    </row>
    <row r="4" spans="1:7" ht="12" customHeight="1">
      <c r="A4" s="8" t="s">
        <v>3</v>
      </c>
      <c r="B4" s="5"/>
      <c r="C4" s="6" t="s">
        <v>4</v>
      </c>
      <c r="D4" s="6"/>
      <c r="E4" s="5"/>
      <c r="F4" s="7" t="s">
        <v>5</v>
      </c>
      <c r="G4" s="180"/>
    </row>
    <row r="5" spans="1:7" ht="15" customHeight="1">
      <c r="A5" s="176" t="s">
        <v>282</v>
      </c>
      <c r="B5" s="155"/>
      <c r="C5" s="177" t="s">
        <v>75</v>
      </c>
      <c r="D5" s="156"/>
      <c r="E5" s="157"/>
      <c r="F5" s="7" t="s">
        <v>7</v>
      </c>
      <c r="G5" s="179"/>
    </row>
    <row r="6" spans="1:15" ht="12.75" customHeight="1">
      <c r="A6" s="8" t="s">
        <v>8</v>
      </c>
      <c r="B6" s="5"/>
      <c r="C6" s="6" t="s">
        <v>9</v>
      </c>
      <c r="D6" s="6"/>
      <c r="E6" s="5"/>
      <c r="F6" s="9" t="s">
        <v>10</v>
      </c>
      <c r="G6" s="181"/>
      <c r="O6" s="10"/>
    </row>
    <row r="7" spans="1:7" ht="18" customHeight="1">
      <c r="A7" s="158"/>
      <c r="B7" s="159"/>
      <c r="C7" s="185" t="s">
        <v>283</v>
      </c>
      <c r="D7" s="160"/>
      <c r="E7" s="160"/>
      <c r="F7" s="11" t="s">
        <v>11</v>
      </c>
      <c r="G7" s="181">
        <f>IF(PocetMJ=0,,ROUND((F30+F32)/PocetMJ,1))</f>
        <v>0</v>
      </c>
    </row>
    <row r="8" spans="1:9" ht="12.75">
      <c r="A8" s="12" t="s">
        <v>12</v>
      </c>
      <c r="B8" s="7"/>
      <c r="C8" s="186" t="s">
        <v>284</v>
      </c>
      <c r="D8" s="186"/>
      <c r="E8" s="187"/>
      <c r="F8" s="13" t="s">
        <v>13</v>
      </c>
      <c r="G8" s="182"/>
      <c r="H8" s="14"/>
      <c r="I8" s="15"/>
    </row>
    <row r="9" spans="1:8" ht="12.75">
      <c r="A9" s="12" t="s">
        <v>14</v>
      </c>
      <c r="B9" s="7"/>
      <c r="C9" s="186" t="str">
        <f>Projektant</f>
        <v>Jiří Sváček - Videall Projekt</v>
      </c>
      <c r="D9" s="186"/>
      <c r="E9" s="187"/>
      <c r="F9" s="7"/>
      <c r="G9" s="183"/>
      <c r="H9" s="16"/>
    </row>
    <row r="10" spans="1:8" ht="15" customHeight="1">
      <c r="A10" s="12" t="s">
        <v>15</v>
      </c>
      <c r="B10" s="7"/>
      <c r="C10" s="188" t="s">
        <v>286</v>
      </c>
      <c r="D10" s="188"/>
      <c r="E10" s="188"/>
      <c r="F10" s="17"/>
      <c r="G10" s="184"/>
      <c r="H10" s="18"/>
    </row>
    <row r="11" spans="1:57" ht="13.5" customHeight="1">
      <c r="A11" s="12" t="s">
        <v>16</v>
      </c>
      <c r="B11" s="7"/>
      <c r="C11" s="186"/>
      <c r="D11" s="186"/>
      <c r="E11" s="186"/>
      <c r="F11" s="19" t="s">
        <v>17</v>
      </c>
      <c r="G11" s="183" t="s">
        <v>74</v>
      </c>
      <c r="H11" s="16"/>
      <c r="BA11" s="20"/>
      <c r="BB11" s="20"/>
      <c r="BC11" s="20"/>
      <c r="BD11" s="20"/>
      <c r="BE11" s="20"/>
    </row>
    <row r="12" spans="1:8" ht="12.75" customHeight="1">
      <c r="A12" s="21" t="s">
        <v>18</v>
      </c>
      <c r="B12" s="5"/>
      <c r="C12" s="186" t="s">
        <v>285</v>
      </c>
      <c r="D12" s="186"/>
      <c r="E12" s="186"/>
      <c r="F12" s="22" t="s">
        <v>19</v>
      </c>
      <c r="G12" s="189" t="s">
        <v>287</v>
      </c>
      <c r="H12" s="16"/>
    </row>
    <row r="13" spans="1:8" ht="28.5" customHeight="1" thickBot="1">
      <c r="A13" s="23" t="s">
        <v>20</v>
      </c>
      <c r="B13" s="24"/>
      <c r="C13" s="24"/>
      <c r="D13" s="24"/>
      <c r="E13" s="25"/>
      <c r="F13" s="25"/>
      <c r="G13" s="26"/>
      <c r="H13" s="16"/>
    </row>
    <row r="14" spans="1:7" ht="17.25" customHeight="1" thickBot="1">
      <c r="A14" s="161" t="s">
        <v>21</v>
      </c>
      <c r="B14" s="162"/>
      <c r="C14" s="163"/>
      <c r="D14" s="164" t="s">
        <v>22</v>
      </c>
      <c r="E14" s="165"/>
      <c r="F14" s="165"/>
      <c r="G14" s="163"/>
    </row>
    <row r="15" spans="1:7" ht="15.75" customHeight="1">
      <c r="A15" s="27"/>
      <c r="B15" s="28" t="s">
        <v>23</v>
      </c>
      <c r="C15" s="29"/>
      <c r="D15" s="30" t="str">
        <f>Rekapitulace!A22</f>
        <v>Ztížené výrobní podmínky</v>
      </c>
      <c r="E15" s="31"/>
      <c r="F15" s="32"/>
      <c r="G15" s="29">
        <f>Rekapitulace!I22</f>
        <v>0</v>
      </c>
    </row>
    <row r="16" spans="1:7" ht="15.75" customHeight="1">
      <c r="A16" s="27" t="s">
        <v>24</v>
      </c>
      <c r="B16" s="28" t="s">
        <v>25</v>
      </c>
      <c r="C16" s="29"/>
      <c r="D16" s="4" t="str">
        <f>Rekapitulace!A23</f>
        <v>Oborová přirážka</v>
      </c>
      <c r="E16" s="33"/>
      <c r="F16" s="34"/>
      <c r="G16" s="29">
        <f>Rekapitulace!I23</f>
        <v>0</v>
      </c>
    </row>
    <row r="17" spans="1:7" ht="15.75" customHeight="1">
      <c r="A17" s="27" t="s">
        <v>26</v>
      </c>
      <c r="B17" s="28" t="s">
        <v>27</v>
      </c>
      <c r="C17" s="29"/>
      <c r="D17" s="4" t="str">
        <f>Rekapitulace!A24</f>
        <v>Přesun stavebních kapacit</v>
      </c>
      <c r="E17" s="33"/>
      <c r="F17" s="34"/>
      <c r="G17" s="29">
        <f>Rekapitulace!I24</f>
        <v>0</v>
      </c>
    </row>
    <row r="18" spans="1:7" ht="15.75" customHeight="1">
      <c r="A18" s="35" t="s">
        <v>28</v>
      </c>
      <c r="B18" s="36" t="s">
        <v>29</v>
      </c>
      <c r="C18" s="29"/>
      <c r="D18" s="4" t="str">
        <f>Rekapitulace!A25</f>
        <v>Mimostaveništní doprava</v>
      </c>
      <c r="E18" s="33"/>
      <c r="F18" s="34"/>
      <c r="G18" s="29">
        <f>Rekapitulace!I25</f>
        <v>0</v>
      </c>
    </row>
    <row r="19" spans="1:7" ht="15.75" customHeight="1">
      <c r="A19" s="37" t="s">
        <v>30</v>
      </c>
      <c r="B19" s="28"/>
      <c r="C19" s="29"/>
      <c r="D19" s="4" t="str">
        <f>Rekapitulace!A26</f>
        <v>Zařízení staveniště</v>
      </c>
      <c r="E19" s="33"/>
      <c r="F19" s="34"/>
      <c r="G19" s="29">
        <f>Rekapitulace!I26</f>
        <v>0</v>
      </c>
    </row>
    <row r="20" spans="1:7" ht="15.75" customHeight="1">
      <c r="A20" s="37"/>
      <c r="B20" s="28"/>
      <c r="C20" s="29"/>
      <c r="D20" s="4" t="str">
        <f>Rekapitulace!A27</f>
        <v>Provoz investora</v>
      </c>
      <c r="E20" s="33"/>
      <c r="F20" s="34"/>
      <c r="G20" s="29">
        <f>Rekapitulace!I27</f>
        <v>0</v>
      </c>
    </row>
    <row r="21" spans="1:7" ht="15.75" customHeight="1">
      <c r="A21" s="37" t="s">
        <v>31</v>
      </c>
      <c r="B21" s="28"/>
      <c r="C21" s="29"/>
      <c r="D21" s="4" t="str">
        <f>Rekapitulace!A28</f>
        <v>Kompletační činnost (IČD)</v>
      </c>
      <c r="E21" s="33"/>
      <c r="F21" s="34"/>
      <c r="G21" s="29">
        <f>Rekapitulace!I28</f>
        <v>0</v>
      </c>
    </row>
    <row r="22" spans="1:7" ht="15.75" customHeight="1">
      <c r="A22" s="38" t="s">
        <v>32</v>
      </c>
      <c r="B22" s="39"/>
      <c r="C22" s="29"/>
      <c r="D22" s="4" t="s">
        <v>33</v>
      </c>
      <c r="E22" s="33"/>
      <c r="F22" s="34"/>
      <c r="G22" s="29">
        <f>G23-SUM(G15:G21)</f>
        <v>0</v>
      </c>
    </row>
    <row r="23" spans="1:7" ht="15.75" customHeight="1" thickBot="1">
      <c r="A23" s="132" t="s">
        <v>34</v>
      </c>
      <c r="B23" s="133"/>
      <c r="C23" s="40"/>
      <c r="D23" s="41" t="s">
        <v>35</v>
      </c>
      <c r="E23" s="42"/>
      <c r="F23" s="43"/>
      <c r="G23" s="29">
        <f>VRN</f>
        <v>0</v>
      </c>
    </row>
    <row r="24" spans="1:7" ht="12.75">
      <c r="A24" s="166" t="s">
        <v>36</v>
      </c>
      <c r="B24" s="167"/>
      <c r="C24" s="168"/>
      <c r="D24" s="167" t="s">
        <v>37</v>
      </c>
      <c r="E24" s="167"/>
      <c r="F24" s="169" t="s">
        <v>38</v>
      </c>
      <c r="G24" s="170"/>
    </row>
    <row r="25" spans="1:7" ht="12.75">
      <c r="A25" s="38" t="s">
        <v>39</v>
      </c>
      <c r="B25" s="39"/>
      <c r="C25" s="190" t="s">
        <v>288</v>
      </c>
      <c r="D25" s="39" t="s">
        <v>39</v>
      </c>
      <c r="E25" s="45"/>
      <c r="F25" s="46" t="s">
        <v>39</v>
      </c>
      <c r="G25" s="47"/>
    </row>
    <row r="26" spans="1:7" ht="37.5" customHeight="1">
      <c r="A26" s="38" t="s">
        <v>40</v>
      </c>
      <c r="B26" s="48"/>
      <c r="C26" s="191" t="s">
        <v>289</v>
      </c>
      <c r="D26" s="39" t="s">
        <v>40</v>
      </c>
      <c r="E26" s="45"/>
      <c r="F26" s="46" t="s">
        <v>40</v>
      </c>
      <c r="G26" s="47"/>
    </row>
    <row r="27" spans="1:7" ht="12.75">
      <c r="A27" s="38"/>
      <c r="B27" s="49"/>
      <c r="C27" s="44"/>
      <c r="D27" s="39"/>
      <c r="E27" s="45"/>
      <c r="F27" s="46"/>
      <c r="G27" s="47"/>
    </row>
    <row r="28" spans="1:7" ht="12.75">
      <c r="A28" s="38" t="s">
        <v>41</v>
      </c>
      <c r="B28" s="39"/>
      <c r="C28" s="44"/>
      <c r="D28" s="46" t="s">
        <v>42</v>
      </c>
      <c r="E28" s="44"/>
      <c r="F28" s="50" t="s">
        <v>42</v>
      </c>
      <c r="G28" s="47"/>
    </row>
    <row r="29" spans="1:7" ht="69" customHeight="1">
      <c r="A29" s="38"/>
      <c r="B29" s="39"/>
      <c r="C29" s="51"/>
      <c r="D29" s="52"/>
      <c r="E29" s="51"/>
      <c r="F29" s="39"/>
      <c r="G29" s="47"/>
    </row>
    <row r="30" spans="1:7" ht="12.75">
      <c r="A30" s="53" t="s">
        <v>43</v>
      </c>
      <c r="B30" s="54"/>
      <c r="C30" s="55">
        <v>20</v>
      </c>
      <c r="D30" s="54" t="s">
        <v>44</v>
      </c>
      <c r="E30" s="56"/>
      <c r="F30" s="134"/>
      <c r="G30" s="135"/>
    </row>
    <row r="31" spans="1:7" ht="12.75">
      <c r="A31" s="53" t="s">
        <v>45</v>
      </c>
      <c r="B31" s="54"/>
      <c r="C31" s="55">
        <f>SazbaDPH1</f>
        <v>20</v>
      </c>
      <c r="D31" s="54" t="s">
        <v>46</v>
      </c>
      <c r="E31" s="56"/>
      <c r="F31" s="134"/>
      <c r="G31" s="135"/>
    </row>
    <row r="32" spans="1:7" ht="12.75">
      <c r="A32" s="53" t="s">
        <v>43</v>
      </c>
      <c r="B32" s="54"/>
      <c r="C32" s="55">
        <v>0</v>
      </c>
      <c r="D32" s="54" t="s">
        <v>46</v>
      </c>
      <c r="E32" s="56"/>
      <c r="F32" s="134"/>
      <c r="G32" s="135"/>
    </row>
    <row r="33" spans="1:7" ht="12.75">
      <c r="A33" s="53" t="s">
        <v>45</v>
      </c>
      <c r="B33" s="57"/>
      <c r="C33" s="58">
        <f>SazbaDPH2</f>
        <v>0</v>
      </c>
      <c r="D33" s="54" t="s">
        <v>46</v>
      </c>
      <c r="E33" s="34"/>
      <c r="F33" s="134"/>
      <c r="G33" s="135"/>
    </row>
    <row r="34" spans="1:7" s="59" customFormat="1" ht="19.5" customHeight="1" thickBot="1">
      <c r="A34" s="171" t="s">
        <v>47</v>
      </c>
      <c r="B34" s="172"/>
      <c r="C34" s="172"/>
      <c r="D34" s="172"/>
      <c r="E34" s="173"/>
      <c r="F34" s="174"/>
      <c r="G34" s="175"/>
    </row>
    <row r="36" spans="1:8" ht="12.75">
      <c r="A36" s="60" t="s">
        <v>48</v>
      </c>
      <c r="B36" s="60"/>
      <c r="C36" s="60"/>
      <c r="D36" s="60"/>
      <c r="E36" s="60"/>
      <c r="F36" s="60"/>
      <c r="G36" s="60"/>
      <c r="H36" t="s">
        <v>6</v>
      </c>
    </row>
    <row r="37" spans="1:8" ht="14.25" customHeight="1">
      <c r="A37" s="60"/>
      <c r="B37" s="136"/>
      <c r="C37" s="136"/>
      <c r="D37" s="136"/>
      <c r="E37" s="136"/>
      <c r="F37" s="136"/>
      <c r="G37" s="136"/>
      <c r="H37" t="s">
        <v>6</v>
      </c>
    </row>
    <row r="38" spans="1:8" ht="12.75" customHeight="1">
      <c r="A38" s="61"/>
      <c r="B38" s="136"/>
      <c r="C38" s="136"/>
      <c r="D38" s="136"/>
      <c r="E38" s="136"/>
      <c r="F38" s="136"/>
      <c r="G38" s="136"/>
      <c r="H38" t="s">
        <v>6</v>
      </c>
    </row>
    <row r="39" spans="1:8" ht="12.75">
      <c r="A39" s="61"/>
      <c r="B39" s="136"/>
      <c r="C39" s="136"/>
      <c r="D39" s="136"/>
      <c r="E39" s="136"/>
      <c r="F39" s="136"/>
      <c r="G39" s="136"/>
      <c r="H39" t="s">
        <v>6</v>
      </c>
    </row>
    <row r="40" spans="1:8" ht="12.75">
      <c r="A40" s="61"/>
      <c r="B40" s="136"/>
      <c r="C40" s="136"/>
      <c r="D40" s="136"/>
      <c r="E40" s="136"/>
      <c r="F40" s="136"/>
      <c r="G40" s="136"/>
      <c r="H40" t="s">
        <v>6</v>
      </c>
    </row>
    <row r="41" spans="1:8" ht="12.75">
      <c r="A41" s="61"/>
      <c r="B41" s="136"/>
      <c r="C41" s="136"/>
      <c r="D41" s="136"/>
      <c r="E41" s="136"/>
      <c r="F41" s="136"/>
      <c r="G41" s="136"/>
      <c r="H41" t="s">
        <v>6</v>
      </c>
    </row>
    <row r="42" spans="1:8" ht="12.75">
      <c r="A42" s="61"/>
      <c r="B42" s="136"/>
      <c r="C42" s="136"/>
      <c r="D42" s="136"/>
      <c r="E42" s="136"/>
      <c r="F42" s="136"/>
      <c r="G42" s="136"/>
      <c r="H42" t="s">
        <v>6</v>
      </c>
    </row>
    <row r="43" spans="1:8" ht="12.75">
      <c r="A43" s="61"/>
      <c r="B43" s="136"/>
      <c r="C43" s="136"/>
      <c r="D43" s="136"/>
      <c r="E43" s="136"/>
      <c r="F43" s="136"/>
      <c r="G43" s="136"/>
      <c r="H43" t="s">
        <v>6</v>
      </c>
    </row>
    <row r="44" spans="1:8" ht="12.75">
      <c r="A44" s="61"/>
      <c r="B44" s="136"/>
      <c r="C44" s="136"/>
      <c r="D44" s="136"/>
      <c r="E44" s="136"/>
      <c r="F44" s="136"/>
      <c r="G44" s="136"/>
      <c r="H44" t="s">
        <v>6</v>
      </c>
    </row>
    <row r="45" spans="1:8" ht="0.75" customHeight="1">
      <c r="A45" s="61"/>
      <c r="B45" s="136"/>
      <c r="C45" s="136"/>
      <c r="D45" s="136"/>
      <c r="E45" s="136"/>
      <c r="F45" s="136"/>
      <c r="G45" s="136"/>
      <c r="H45" t="s">
        <v>6</v>
      </c>
    </row>
    <row r="46" spans="2:7" ht="12.75">
      <c r="B46" s="137"/>
      <c r="C46" s="137"/>
      <c r="D46" s="137"/>
      <c r="E46" s="137"/>
      <c r="F46" s="137"/>
      <c r="G46" s="137"/>
    </row>
    <row r="47" spans="2:7" ht="12.75">
      <c r="B47" s="137"/>
      <c r="C47" s="137"/>
      <c r="D47" s="137"/>
      <c r="E47" s="137"/>
      <c r="F47" s="137"/>
      <c r="G47" s="137"/>
    </row>
    <row r="48" spans="2:7" ht="12.75">
      <c r="B48" s="137"/>
      <c r="C48" s="137"/>
      <c r="D48" s="137"/>
      <c r="E48" s="137"/>
      <c r="F48" s="137"/>
      <c r="G48" s="137"/>
    </row>
    <row r="49" spans="2:7" ht="12.75">
      <c r="B49" s="137"/>
      <c r="C49" s="137"/>
      <c r="D49" s="137"/>
      <c r="E49" s="137"/>
      <c r="F49" s="137"/>
      <c r="G49" s="137"/>
    </row>
    <row r="50" spans="2:7" ht="12.75">
      <c r="B50" s="137"/>
      <c r="C50" s="137"/>
      <c r="D50" s="137"/>
      <c r="E50" s="137"/>
      <c r="F50" s="137"/>
      <c r="G50" s="137"/>
    </row>
    <row r="51" spans="2:7" ht="12.75">
      <c r="B51" s="137"/>
      <c r="C51" s="137"/>
      <c r="D51" s="137"/>
      <c r="E51" s="137"/>
      <c r="F51" s="137"/>
      <c r="G51" s="137"/>
    </row>
    <row r="52" spans="2:7" ht="12.75">
      <c r="B52" s="137"/>
      <c r="C52" s="137"/>
      <c r="D52" s="137"/>
      <c r="E52" s="137"/>
      <c r="F52" s="137"/>
      <c r="G52" s="137"/>
    </row>
    <row r="53" spans="2:7" ht="12.75">
      <c r="B53" s="137"/>
      <c r="C53" s="137"/>
      <c r="D53" s="137"/>
      <c r="E53" s="137"/>
      <c r="F53" s="137"/>
      <c r="G53" s="137"/>
    </row>
    <row r="54" spans="2:7" ht="12.75">
      <c r="B54" s="137"/>
      <c r="C54" s="137"/>
      <c r="D54" s="137"/>
      <c r="E54" s="137"/>
      <c r="F54" s="137"/>
      <c r="G54" s="137"/>
    </row>
    <row r="55" spans="2:7" ht="12.75">
      <c r="B55" s="137"/>
      <c r="C55" s="137"/>
      <c r="D55" s="137"/>
      <c r="E55" s="137"/>
      <c r="F55" s="137"/>
      <c r="G55" s="137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1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38" t="s">
        <v>49</v>
      </c>
      <c r="B1" s="139"/>
      <c r="C1" s="62" t="str">
        <f>CONCATENATE(cislostavby," ",nazevstavby)</f>
        <v> Č.K.,Rožmberská ul.-stav.úpravy kanalizace</v>
      </c>
      <c r="D1" s="63"/>
      <c r="E1" s="64"/>
      <c r="F1" s="63"/>
      <c r="G1" s="65" t="s">
        <v>295</v>
      </c>
      <c r="H1" s="66"/>
      <c r="I1" s="67"/>
    </row>
    <row r="2" spans="1:9" ht="13.5" thickBot="1">
      <c r="A2" s="140" t="s">
        <v>50</v>
      </c>
      <c r="B2" s="141"/>
      <c r="C2" s="68" t="str">
        <f>CONCATENATE(cisloobjektu," ",nazevobjektu)</f>
        <v>SO 01 - Stavební úpravy kanalizace</v>
      </c>
      <c r="D2" s="69"/>
      <c r="E2" s="70"/>
      <c r="F2" s="69"/>
      <c r="G2" s="142"/>
      <c r="H2" s="143"/>
      <c r="I2" s="144"/>
    </row>
    <row r="3" spans="1:9" ht="13.5" thickTop="1">
      <c r="A3" s="45"/>
      <c r="B3" s="45"/>
      <c r="C3" s="45"/>
      <c r="D3" s="45"/>
      <c r="E3" s="45"/>
      <c r="F3" s="39"/>
      <c r="G3" s="45"/>
      <c r="H3" s="45"/>
      <c r="I3" s="45"/>
    </row>
    <row r="4" spans="1:9" ht="19.5" customHeight="1">
      <c r="A4" s="71" t="s">
        <v>296</v>
      </c>
      <c r="B4" s="72"/>
      <c r="C4" s="72"/>
      <c r="D4" s="72"/>
      <c r="E4" s="73"/>
      <c r="F4" s="72"/>
      <c r="G4" s="72"/>
      <c r="H4" s="72"/>
      <c r="I4" s="72"/>
    </row>
    <row r="5" spans="1:9" ht="13.5" thickBot="1">
      <c r="A5" s="45"/>
      <c r="B5" s="45"/>
      <c r="C5" s="45"/>
      <c r="D5" s="45"/>
      <c r="E5" s="45"/>
      <c r="F5" s="45"/>
      <c r="G5" s="45"/>
      <c r="H5" s="45"/>
      <c r="I5" s="45"/>
    </row>
    <row r="6" spans="1:9" s="16" customFormat="1" ht="13.5" thickBot="1">
      <c r="A6" s="192"/>
      <c r="B6" s="193" t="s">
        <v>51</v>
      </c>
      <c r="C6" s="193"/>
      <c r="D6" s="194"/>
      <c r="E6" s="195" t="s">
        <v>52</v>
      </c>
      <c r="F6" s="196" t="s">
        <v>53</v>
      </c>
      <c r="G6" s="196" t="s">
        <v>54</v>
      </c>
      <c r="H6" s="196" t="s">
        <v>55</v>
      </c>
      <c r="I6" s="197" t="s">
        <v>31</v>
      </c>
    </row>
    <row r="7" spans="1:9" s="16" customFormat="1" ht="18" customHeight="1">
      <c r="A7" s="218" t="str">
        <f>Položky!B7</f>
        <v>1</v>
      </c>
      <c r="B7" s="219" t="str">
        <f>Položky!C7</f>
        <v>Zemní práce</v>
      </c>
      <c r="C7" s="220"/>
      <c r="D7" s="221"/>
      <c r="E7" s="222"/>
      <c r="F7" s="223"/>
      <c r="G7" s="223"/>
      <c r="H7" s="223"/>
      <c r="I7" s="224"/>
    </row>
    <row r="8" spans="1:9" s="16" customFormat="1" ht="18" customHeight="1">
      <c r="A8" s="225" t="str">
        <f>Položky!B59</f>
        <v>11</v>
      </c>
      <c r="B8" s="226" t="str">
        <f>Položky!C59</f>
        <v>Přípravné a přidružené práce</v>
      </c>
      <c r="C8" s="227"/>
      <c r="D8" s="228"/>
      <c r="E8" s="229"/>
      <c r="F8" s="230"/>
      <c r="G8" s="230"/>
      <c r="H8" s="230"/>
      <c r="I8" s="231"/>
    </row>
    <row r="9" spans="1:9" s="16" customFormat="1" ht="18" customHeight="1">
      <c r="A9" s="225" t="str">
        <f>Položky!B72</f>
        <v>2</v>
      </c>
      <c r="B9" s="226" t="str">
        <f>Položky!C72</f>
        <v>Základy a zvláštní zakládání</v>
      </c>
      <c r="C9" s="227"/>
      <c r="D9" s="228"/>
      <c r="E9" s="229"/>
      <c r="F9" s="230"/>
      <c r="G9" s="230"/>
      <c r="H9" s="230"/>
      <c r="I9" s="231"/>
    </row>
    <row r="10" spans="1:9" s="16" customFormat="1" ht="18" customHeight="1">
      <c r="A10" s="225" t="str">
        <f>Položky!B78</f>
        <v>4</v>
      </c>
      <c r="B10" s="226" t="str">
        <f>Položky!C78</f>
        <v>Vodorovné konstrukce</v>
      </c>
      <c r="C10" s="227"/>
      <c r="D10" s="228"/>
      <c r="E10" s="229"/>
      <c r="F10" s="230"/>
      <c r="G10" s="230"/>
      <c r="H10" s="230"/>
      <c r="I10" s="231"/>
    </row>
    <row r="11" spans="1:9" s="16" customFormat="1" ht="18" customHeight="1">
      <c r="A11" s="225" t="str">
        <f>Položky!B83</f>
        <v>5</v>
      </c>
      <c r="B11" s="226" t="str">
        <f>Položky!C83</f>
        <v>Komunikace</v>
      </c>
      <c r="C11" s="227"/>
      <c r="D11" s="228"/>
      <c r="E11" s="229"/>
      <c r="F11" s="230"/>
      <c r="G11" s="230"/>
      <c r="H11" s="230"/>
      <c r="I11" s="231"/>
    </row>
    <row r="12" spans="1:9" s="16" customFormat="1" ht="18" customHeight="1">
      <c r="A12" s="225" t="str">
        <f>Položky!B95</f>
        <v>8</v>
      </c>
      <c r="B12" s="226" t="str">
        <f>Položky!C95</f>
        <v>Trubní vedení</v>
      </c>
      <c r="C12" s="227"/>
      <c r="D12" s="228"/>
      <c r="E12" s="229"/>
      <c r="F12" s="230"/>
      <c r="G12" s="230"/>
      <c r="H12" s="230"/>
      <c r="I12" s="231"/>
    </row>
    <row r="13" spans="1:9" s="16" customFormat="1" ht="18" customHeight="1">
      <c r="A13" s="225" t="str">
        <f>Položky!B114</f>
        <v>96</v>
      </c>
      <c r="B13" s="226" t="str">
        <f>Položky!C114</f>
        <v>Bourání konstrukcí</v>
      </c>
      <c r="C13" s="227"/>
      <c r="D13" s="228"/>
      <c r="E13" s="229"/>
      <c r="F13" s="230"/>
      <c r="G13" s="230"/>
      <c r="H13" s="230"/>
      <c r="I13" s="231"/>
    </row>
    <row r="14" spans="1:9" s="16" customFormat="1" ht="18" customHeight="1">
      <c r="A14" s="225" t="str">
        <f>Položky!B125</f>
        <v>97</v>
      </c>
      <c r="B14" s="226" t="str">
        <f>Položky!C125</f>
        <v>Prorážení otvorů</v>
      </c>
      <c r="C14" s="227"/>
      <c r="D14" s="228"/>
      <c r="E14" s="229"/>
      <c r="F14" s="230"/>
      <c r="G14" s="230"/>
      <c r="H14" s="230"/>
      <c r="I14" s="231"/>
    </row>
    <row r="15" spans="1:9" s="16" customFormat="1" ht="18" customHeight="1">
      <c r="A15" s="225" t="str">
        <f>Položky!B131</f>
        <v>99</v>
      </c>
      <c r="B15" s="226" t="str">
        <f>Položky!C131</f>
        <v>Staveništní přesun hmot</v>
      </c>
      <c r="C15" s="227"/>
      <c r="D15" s="228"/>
      <c r="E15" s="229"/>
      <c r="F15" s="230"/>
      <c r="G15" s="230"/>
      <c r="H15" s="230"/>
      <c r="I15" s="231"/>
    </row>
    <row r="16" spans="1:9" s="16" customFormat="1" ht="18" customHeight="1" thickBot="1">
      <c r="A16" s="232" t="str">
        <f>Položky!B134</f>
        <v>D96</v>
      </c>
      <c r="B16" s="233" t="str">
        <f>Položky!C134</f>
        <v>Přesuny suti a vybouraných hmot</v>
      </c>
      <c r="C16" s="234"/>
      <c r="D16" s="235"/>
      <c r="E16" s="236"/>
      <c r="F16" s="237"/>
      <c r="G16" s="237"/>
      <c r="H16" s="237"/>
      <c r="I16" s="238"/>
    </row>
    <row r="17" spans="1:9" s="74" customFormat="1" ht="18" customHeight="1" thickBot="1">
      <c r="A17" s="198"/>
      <c r="B17" s="199" t="s">
        <v>56</v>
      </c>
      <c r="C17" s="199"/>
      <c r="D17" s="200"/>
      <c r="E17" s="201"/>
      <c r="F17" s="202"/>
      <c r="G17" s="202"/>
      <c r="H17" s="202"/>
      <c r="I17" s="203"/>
    </row>
    <row r="18" spans="1:9" ht="12.75">
      <c r="A18" s="39"/>
      <c r="B18" s="39"/>
      <c r="C18" s="39"/>
      <c r="D18" s="39"/>
      <c r="E18" s="39"/>
      <c r="F18" s="39"/>
      <c r="G18" s="39"/>
      <c r="H18" s="39"/>
      <c r="I18" s="39"/>
    </row>
    <row r="19" spans="1:57" ht="19.5" customHeight="1">
      <c r="A19" s="72" t="s">
        <v>57</v>
      </c>
      <c r="B19" s="72"/>
      <c r="C19" s="72"/>
      <c r="D19" s="72"/>
      <c r="E19" s="72"/>
      <c r="F19" s="72"/>
      <c r="G19" s="75"/>
      <c r="H19" s="72"/>
      <c r="I19" s="72"/>
      <c r="BA19" s="20"/>
      <c r="BB19" s="20"/>
      <c r="BC19" s="20"/>
      <c r="BD19" s="20"/>
      <c r="BE19" s="20"/>
    </row>
    <row r="20" spans="1:9" ht="13.5" thickBot="1">
      <c r="A20" s="45"/>
      <c r="B20" s="45"/>
      <c r="C20" s="45"/>
      <c r="D20" s="45"/>
      <c r="E20" s="45"/>
      <c r="F20" s="45"/>
      <c r="G20" s="45"/>
      <c r="H20" s="45"/>
      <c r="I20" s="45"/>
    </row>
    <row r="21" spans="1:9" ht="12.75">
      <c r="A21" s="166" t="s">
        <v>58</v>
      </c>
      <c r="B21" s="167"/>
      <c r="C21" s="167"/>
      <c r="D21" s="204"/>
      <c r="E21" s="205" t="s">
        <v>59</v>
      </c>
      <c r="F21" s="206" t="s">
        <v>60</v>
      </c>
      <c r="G21" s="207" t="s">
        <v>61</v>
      </c>
      <c r="H21" s="208"/>
      <c r="I21" s="209" t="s">
        <v>59</v>
      </c>
    </row>
    <row r="22" spans="1:53" ht="12.75">
      <c r="A22" s="37" t="s">
        <v>272</v>
      </c>
      <c r="B22" s="28"/>
      <c r="C22" s="28"/>
      <c r="D22" s="76"/>
      <c r="E22" s="77">
        <v>0</v>
      </c>
      <c r="F22" s="78">
        <v>0</v>
      </c>
      <c r="G22" s="79">
        <f aca="true" t="shared" si="0" ref="G22:G29">CHOOSE(BA22+1,HSV+PSV,HSV+PSV+Mont,HSV+PSV+Dodavka+Mont,HSV,PSV,Mont,Dodavka,Mont+Dodavka,0)</f>
        <v>0</v>
      </c>
      <c r="H22" s="80"/>
      <c r="I22" s="81">
        <f aca="true" t="shared" si="1" ref="I22:I29">E22+F22*G22/100</f>
        <v>0</v>
      </c>
      <c r="BA22">
        <v>0</v>
      </c>
    </row>
    <row r="23" spans="1:53" ht="12.75">
      <c r="A23" s="37" t="s">
        <v>273</v>
      </c>
      <c r="B23" s="28"/>
      <c r="C23" s="28"/>
      <c r="D23" s="76"/>
      <c r="E23" s="77">
        <v>0</v>
      </c>
      <c r="F23" s="78">
        <v>0</v>
      </c>
      <c r="G23" s="79">
        <f t="shared" si="0"/>
        <v>0</v>
      </c>
      <c r="H23" s="80"/>
      <c r="I23" s="81">
        <f t="shared" si="1"/>
        <v>0</v>
      </c>
      <c r="BA23">
        <v>0</v>
      </c>
    </row>
    <row r="24" spans="1:53" ht="12.75">
      <c r="A24" s="37" t="s">
        <v>274</v>
      </c>
      <c r="B24" s="28"/>
      <c r="C24" s="28"/>
      <c r="D24" s="76"/>
      <c r="E24" s="77">
        <v>0</v>
      </c>
      <c r="F24" s="78">
        <v>0</v>
      </c>
      <c r="G24" s="79">
        <f t="shared" si="0"/>
        <v>0</v>
      </c>
      <c r="H24" s="80"/>
      <c r="I24" s="81">
        <f t="shared" si="1"/>
        <v>0</v>
      </c>
      <c r="BA24">
        <v>0</v>
      </c>
    </row>
    <row r="25" spans="1:53" ht="12.75">
      <c r="A25" s="37" t="s">
        <v>275</v>
      </c>
      <c r="B25" s="28"/>
      <c r="C25" s="28"/>
      <c r="D25" s="76"/>
      <c r="E25" s="77">
        <v>0</v>
      </c>
      <c r="F25" s="78">
        <v>0</v>
      </c>
      <c r="G25" s="79">
        <f t="shared" si="0"/>
        <v>0</v>
      </c>
      <c r="H25" s="80"/>
      <c r="I25" s="81">
        <f t="shared" si="1"/>
        <v>0</v>
      </c>
      <c r="BA25">
        <v>0</v>
      </c>
    </row>
    <row r="26" spans="1:53" ht="12.75">
      <c r="A26" s="37" t="s">
        <v>276</v>
      </c>
      <c r="B26" s="28"/>
      <c r="C26" s="28"/>
      <c r="D26" s="76"/>
      <c r="E26" s="77">
        <v>0</v>
      </c>
      <c r="F26" s="78">
        <v>0</v>
      </c>
      <c r="G26" s="79">
        <f t="shared" si="0"/>
        <v>0</v>
      </c>
      <c r="H26" s="80"/>
      <c r="I26" s="81">
        <f t="shared" si="1"/>
        <v>0</v>
      </c>
      <c r="BA26">
        <v>1</v>
      </c>
    </row>
    <row r="27" spans="1:53" ht="12.75">
      <c r="A27" s="37" t="s">
        <v>277</v>
      </c>
      <c r="B27" s="28"/>
      <c r="C27" s="28"/>
      <c r="D27" s="76"/>
      <c r="E27" s="77">
        <v>0</v>
      </c>
      <c r="F27" s="78">
        <v>0</v>
      </c>
      <c r="G27" s="79">
        <f t="shared" si="0"/>
        <v>0</v>
      </c>
      <c r="H27" s="80"/>
      <c r="I27" s="81">
        <f t="shared" si="1"/>
        <v>0</v>
      </c>
      <c r="BA27">
        <v>1</v>
      </c>
    </row>
    <row r="28" spans="1:53" ht="12.75">
      <c r="A28" s="37" t="s">
        <v>278</v>
      </c>
      <c r="B28" s="28"/>
      <c r="C28" s="28"/>
      <c r="D28" s="76"/>
      <c r="E28" s="77">
        <v>0</v>
      </c>
      <c r="F28" s="78">
        <v>0</v>
      </c>
      <c r="G28" s="79">
        <f t="shared" si="0"/>
        <v>0</v>
      </c>
      <c r="H28" s="80"/>
      <c r="I28" s="81">
        <f t="shared" si="1"/>
        <v>0</v>
      </c>
      <c r="BA28">
        <v>2</v>
      </c>
    </row>
    <row r="29" spans="1:53" ht="12.75">
      <c r="A29" s="37" t="s">
        <v>279</v>
      </c>
      <c r="B29" s="28"/>
      <c r="C29" s="28"/>
      <c r="D29" s="76"/>
      <c r="E29" s="77">
        <v>0</v>
      </c>
      <c r="F29" s="78">
        <v>0</v>
      </c>
      <c r="G29" s="79">
        <f t="shared" si="0"/>
        <v>0</v>
      </c>
      <c r="H29" s="80"/>
      <c r="I29" s="81">
        <f t="shared" si="1"/>
        <v>0</v>
      </c>
      <c r="BA29">
        <v>2</v>
      </c>
    </row>
    <row r="30" spans="1:9" ht="13.5" thickBot="1">
      <c r="A30" s="210"/>
      <c r="B30" s="211" t="s">
        <v>62</v>
      </c>
      <c r="C30" s="212"/>
      <c r="D30" s="213"/>
      <c r="E30" s="214"/>
      <c r="F30" s="215"/>
      <c r="G30" s="215"/>
      <c r="H30" s="216">
        <f>SUM(I22:I29)</f>
        <v>0</v>
      </c>
      <c r="I30" s="217"/>
    </row>
    <row r="32" spans="2:9" ht="12.75">
      <c r="B32" s="74"/>
      <c r="F32" s="82"/>
      <c r="G32" s="83"/>
      <c r="H32" s="83"/>
      <c r="I32" s="84"/>
    </row>
    <row r="33" spans="6:9" ht="12.75">
      <c r="F33" s="82"/>
      <c r="G33" s="83"/>
      <c r="H33" s="83"/>
      <c r="I33" s="84"/>
    </row>
    <row r="34" spans="6:9" ht="12.75">
      <c r="F34" s="82"/>
      <c r="G34" s="83"/>
      <c r="H34" s="83"/>
      <c r="I34" s="84"/>
    </row>
    <row r="35" spans="6:9" ht="12.75">
      <c r="F35" s="82"/>
      <c r="G35" s="83"/>
      <c r="H35" s="83"/>
      <c r="I35" s="84"/>
    </row>
    <row r="36" spans="6:9" ht="12.75">
      <c r="F36" s="82"/>
      <c r="G36" s="83"/>
      <c r="H36" s="83"/>
      <c r="I36" s="84"/>
    </row>
    <row r="37" spans="6:9" ht="12.75">
      <c r="F37" s="82"/>
      <c r="G37" s="83"/>
      <c r="H37" s="83"/>
      <c r="I37" s="84"/>
    </row>
    <row r="38" spans="6:9" ht="12.75">
      <c r="F38" s="82"/>
      <c r="G38" s="83"/>
      <c r="H38" s="83"/>
      <c r="I38" s="84"/>
    </row>
    <row r="39" spans="6:9" ht="12.75">
      <c r="F39" s="82"/>
      <c r="G39" s="83"/>
      <c r="H39" s="83"/>
      <c r="I39" s="84"/>
    </row>
    <row r="40" spans="6:9" ht="12.75">
      <c r="F40" s="82"/>
      <c r="G40" s="83"/>
      <c r="H40" s="83"/>
      <c r="I40" s="84"/>
    </row>
    <row r="41" spans="6:9" ht="12.75">
      <c r="F41" s="82"/>
      <c r="G41" s="83"/>
      <c r="H41" s="83"/>
      <c r="I41" s="84"/>
    </row>
    <row r="42" spans="6:9" ht="12.75">
      <c r="F42" s="82"/>
      <c r="G42" s="83"/>
      <c r="H42" s="83"/>
      <c r="I42" s="84"/>
    </row>
    <row r="43" spans="6:9" ht="12.75">
      <c r="F43" s="82"/>
      <c r="G43" s="83"/>
      <c r="H43" s="83"/>
      <c r="I43" s="84"/>
    </row>
    <row r="44" spans="6:9" ht="12.75">
      <c r="F44" s="82"/>
      <c r="G44" s="83"/>
      <c r="H44" s="83"/>
      <c r="I44" s="84"/>
    </row>
    <row r="45" spans="6:9" ht="12.75">
      <c r="F45" s="82"/>
      <c r="G45" s="83"/>
      <c r="H45" s="83"/>
      <c r="I45" s="84"/>
    </row>
    <row r="46" spans="6:9" ht="12.75">
      <c r="F46" s="82"/>
      <c r="G46" s="83"/>
      <c r="H46" s="83"/>
      <c r="I46" s="84"/>
    </row>
    <row r="47" spans="6:9" ht="12.75">
      <c r="F47" s="82"/>
      <c r="G47" s="83"/>
      <c r="H47" s="83"/>
      <c r="I47" s="84"/>
    </row>
    <row r="48" spans="6:9" ht="12.75">
      <c r="F48" s="82"/>
      <c r="G48" s="83"/>
      <c r="H48" s="83"/>
      <c r="I48" s="84"/>
    </row>
    <row r="49" spans="6:9" ht="12.75">
      <c r="F49" s="82"/>
      <c r="G49" s="83"/>
      <c r="H49" s="83"/>
      <c r="I49" s="84"/>
    </row>
    <row r="50" spans="6:9" ht="12.75">
      <c r="F50" s="82"/>
      <c r="G50" s="83"/>
      <c r="H50" s="83"/>
      <c r="I50" s="84"/>
    </row>
    <row r="51" spans="6:9" ht="12.75">
      <c r="F51" s="82"/>
      <c r="G51" s="83"/>
      <c r="H51" s="83"/>
      <c r="I51" s="84"/>
    </row>
    <row r="52" spans="6:9" ht="12.75">
      <c r="F52" s="82"/>
      <c r="G52" s="83"/>
      <c r="H52" s="83"/>
      <c r="I52" s="84"/>
    </row>
    <row r="53" spans="6:9" ht="12.75">
      <c r="F53" s="82"/>
      <c r="G53" s="83"/>
      <c r="H53" s="83"/>
      <c r="I53" s="84"/>
    </row>
    <row r="54" spans="6:9" ht="12.75">
      <c r="F54" s="82"/>
      <c r="G54" s="83"/>
      <c r="H54" s="83"/>
      <c r="I54" s="84"/>
    </row>
    <row r="55" spans="6:9" ht="12.75">
      <c r="F55" s="82"/>
      <c r="G55" s="83"/>
      <c r="H55" s="83"/>
      <c r="I55" s="84"/>
    </row>
    <row r="56" spans="6:9" ht="12.75">
      <c r="F56" s="82"/>
      <c r="G56" s="83"/>
      <c r="H56" s="83"/>
      <c r="I56" s="84"/>
    </row>
    <row r="57" spans="6:9" ht="12.75">
      <c r="F57" s="82"/>
      <c r="G57" s="83"/>
      <c r="H57" s="83"/>
      <c r="I57" s="84"/>
    </row>
    <row r="58" spans="6:9" ht="12.75">
      <c r="F58" s="82"/>
      <c r="G58" s="83"/>
      <c r="H58" s="83"/>
      <c r="I58" s="84"/>
    </row>
    <row r="59" spans="6:9" ht="12.75">
      <c r="F59" s="82"/>
      <c r="G59" s="83"/>
      <c r="H59" s="83"/>
      <c r="I59" s="84"/>
    </row>
    <row r="60" spans="6:9" ht="12.75">
      <c r="F60" s="82"/>
      <c r="G60" s="83"/>
      <c r="H60" s="83"/>
      <c r="I60" s="84"/>
    </row>
    <row r="61" spans="6:9" ht="12.75">
      <c r="F61" s="82"/>
      <c r="G61" s="83"/>
      <c r="H61" s="83"/>
      <c r="I61" s="84"/>
    </row>
    <row r="62" spans="6:9" ht="12.75">
      <c r="F62" s="82"/>
      <c r="G62" s="83"/>
      <c r="H62" s="83"/>
      <c r="I62" s="84"/>
    </row>
    <row r="63" spans="6:9" ht="12.75">
      <c r="F63" s="82"/>
      <c r="G63" s="83"/>
      <c r="H63" s="83"/>
      <c r="I63" s="84"/>
    </row>
    <row r="64" spans="6:9" ht="12.75">
      <c r="F64" s="82"/>
      <c r="G64" s="83"/>
      <c r="H64" s="83"/>
      <c r="I64" s="84"/>
    </row>
    <row r="65" spans="6:9" ht="12.75">
      <c r="F65" s="82"/>
      <c r="G65" s="83"/>
      <c r="H65" s="83"/>
      <c r="I65" s="84"/>
    </row>
    <row r="66" spans="6:9" ht="12.75">
      <c r="F66" s="82"/>
      <c r="G66" s="83"/>
      <c r="H66" s="83"/>
      <c r="I66" s="84"/>
    </row>
    <row r="67" spans="6:9" ht="12.75">
      <c r="F67" s="82"/>
      <c r="G67" s="83"/>
      <c r="H67" s="83"/>
      <c r="I67" s="84"/>
    </row>
    <row r="68" spans="6:9" ht="12.75">
      <c r="F68" s="82"/>
      <c r="G68" s="83"/>
      <c r="H68" s="83"/>
      <c r="I68" s="84"/>
    </row>
    <row r="69" spans="6:9" ht="12.75">
      <c r="F69" s="82"/>
      <c r="G69" s="83"/>
      <c r="H69" s="83"/>
      <c r="I69" s="84"/>
    </row>
    <row r="70" spans="6:9" ht="12.75">
      <c r="F70" s="82"/>
      <c r="G70" s="83"/>
      <c r="H70" s="83"/>
      <c r="I70" s="84"/>
    </row>
    <row r="71" spans="6:9" ht="12.75">
      <c r="F71" s="82"/>
      <c r="G71" s="83"/>
      <c r="H71" s="83"/>
      <c r="I71" s="84"/>
    </row>
    <row r="72" spans="6:9" ht="12.75">
      <c r="F72" s="82"/>
      <c r="G72" s="83"/>
      <c r="H72" s="83"/>
      <c r="I72" s="84"/>
    </row>
    <row r="73" spans="6:9" ht="12.75">
      <c r="F73" s="82"/>
      <c r="G73" s="83"/>
      <c r="H73" s="83"/>
      <c r="I73" s="84"/>
    </row>
    <row r="74" spans="6:9" ht="12.75">
      <c r="F74" s="82"/>
      <c r="G74" s="83"/>
      <c r="H74" s="83"/>
      <c r="I74" s="84"/>
    </row>
    <row r="75" spans="6:9" ht="12.75">
      <c r="F75" s="82"/>
      <c r="G75" s="83"/>
      <c r="H75" s="83"/>
      <c r="I75" s="84"/>
    </row>
    <row r="76" spans="6:9" ht="12.75">
      <c r="F76" s="82"/>
      <c r="G76" s="83"/>
      <c r="H76" s="83"/>
      <c r="I76" s="84"/>
    </row>
    <row r="77" spans="6:9" ht="12.75">
      <c r="F77" s="82"/>
      <c r="G77" s="83"/>
      <c r="H77" s="83"/>
      <c r="I77" s="84"/>
    </row>
    <row r="78" spans="6:9" ht="12.75">
      <c r="F78" s="82"/>
      <c r="G78" s="83"/>
      <c r="H78" s="83"/>
      <c r="I78" s="84"/>
    </row>
    <row r="79" spans="6:9" ht="12.75">
      <c r="F79" s="82"/>
      <c r="G79" s="83"/>
      <c r="H79" s="83"/>
      <c r="I79" s="84"/>
    </row>
    <row r="80" spans="6:9" ht="12.75">
      <c r="F80" s="82"/>
      <c r="G80" s="83"/>
      <c r="H80" s="83"/>
      <c r="I80" s="84"/>
    </row>
    <row r="81" spans="6:9" ht="12.75">
      <c r="F81" s="82"/>
      <c r="G81" s="83"/>
      <c r="H81" s="83"/>
      <c r="I81" s="84"/>
    </row>
  </sheetData>
  <sheetProtection/>
  <mergeCells count="4">
    <mergeCell ref="A1:B1"/>
    <mergeCell ref="A2:B2"/>
    <mergeCell ref="G2:I2"/>
    <mergeCell ref="H30:I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12"/>
  <sheetViews>
    <sheetView showGridLines="0" showZeros="0" zoomScalePageLayoutView="0" workbookViewId="0" topLeftCell="A1">
      <selection activeCell="H1" sqref="H1"/>
    </sheetView>
  </sheetViews>
  <sheetFormatPr defaultColWidth="9.00390625" defaultRowHeight="12.75"/>
  <cols>
    <col min="1" max="1" width="4.375" style="85" customWidth="1"/>
    <col min="2" max="2" width="11.625" style="85" customWidth="1"/>
    <col min="3" max="3" width="40.375" style="85" customWidth="1"/>
    <col min="4" max="4" width="5.625" style="85" customWidth="1"/>
    <col min="5" max="5" width="8.625" style="125" customWidth="1"/>
    <col min="6" max="6" width="9.875" style="85" customWidth="1"/>
    <col min="7" max="7" width="13.875" style="85" customWidth="1"/>
    <col min="8" max="11" width="9.125" style="85" customWidth="1"/>
    <col min="12" max="12" width="75.375" style="85" customWidth="1"/>
    <col min="13" max="13" width="45.25390625" style="85" customWidth="1"/>
    <col min="14" max="16384" width="9.125" style="85" customWidth="1"/>
  </cols>
  <sheetData>
    <row r="1" spans="1:7" ht="15.75">
      <c r="A1" s="239" t="s">
        <v>297</v>
      </c>
      <c r="B1" s="239"/>
      <c r="C1" s="239"/>
      <c r="D1" s="239"/>
      <c r="E1" s="239"/>
      <c r="F1" s="239"/>
      <c r="G1" s="239"/>
    </row>
    <row r="2" spans="1:7" ht="14.25" customHeight="1" thickBot="1">
      <c r="A2" s="86"/>
      <c r="B2" s="87"/>
      <c r="C2" s="88"/>
      <c r="D2" s="88"/>
      <c r="E2" s="89"/>
      <c r="F2" s="88"/>
      <c r="G2" s="88"/>
    </row>
    <row r="3" spans="1:7" ht="13.5" thickTop="1">
      <c r="A3" s="138" t="s">
        <v>49</v>
      </c>
      <c r="B3" s="139"/>
      <c r="C3" s="62" t="str">
        <f>CONCATENATE(cislostavby," ",nazevstavby)</f>
        <v> Č.K.,Rožmberská ul.-stav.úpravy kanalizace</v>
      </c>
      <c r="D3" s="63"/>
      <c r="E3" s="244" t="s">
        <v>295</v>
      </c>
      <c r="F3" s="245"/>
      <c r="G3" s="90"/>
    </row>
    <row r="4" spans="1:7" ht="13.5" thickBot="1">
      <c r="A4" s="147" t="s">
        <v>50</v>
      </c>
      <c r="B4" s="141"/>
      <c r="C4" s="68" t="str">
        <f>CONCATENATE(cisloobjektu," ",nazevobjektu)</f>
        <v>SO 01 - Stavební úpravy kanalizace</v>
      </c>
      <c r="D4" s="69"/>
      <c r="E4" s="148">
        <f>Rekapitulace!G2</f>
        <v>0</v>
      </c>
      <c r="F4" s="149"/>
      <c r="G4" s="150"/>
    </row>
    <row r="5" spans="1:7" ht="13.5" thickTop="1">
      <c r="A5" s="91"/>
      <c r="B5" s="86"/>
      <c r="C5" s="86"/>
      <c r="D5" s="86"/>
      <c r="E5" s="92"/>
      <c r="F5" s="86"/>
      <c r="G5" s="93"/>
    </row>
    <row r="6" spans="1:7" ht="12.75">
      <c r="A6" s="240" t="s">
        <v>63</v>
      </c>
      <c r="B6" s="241" t="s">
        <v>64</v>
      </c>
      <c r="C6" s="241" t="s">
        <v>65</v>
      </c>
      <c r="D6" s="241" t="s">
        <v>66</v>
      </c>
      <c r="E6" s="242" t="s">
        <v>67</v>
      </c>
      <c r="F6" s="241" t="s">
        <v>68</v>
      </c>
      <c r="G6" s="243" t="s">
        <v>69</v>
      </c>
    </row>
    <row r="7" spans="1:15" ht="19.5" customHeight="1">
      <c r="A7" s="94" t="s">
        <v>70</v>
      </c>
      <c r="B7" s="95" t="s">
        <v>71</v>
      </c>
      <c r="C7" s="96" t="s">
        <v>72</v>
      </c>
      <c r="D7" s="97"/>
      <c r="E7" s="98"/>
      <c r="F7" s="98"/>
      <c r="G7" s="99"/>
      <c r="H7" s="100"/>
      <c r="I7" s="100"/>
      <c r="O7" s="101">
        <v>1</v>
      </c>
    </row>
    <row r="8" spans="1:104" ht="12.75">
      <c r="A8" s="102">
        <v>1</v>
      </c>
      <c r="B8" s="103" t="s">
        <v>76</v>
      </c>
      <c r="C8" s="104" t="s">
        <v>77</v>
      </c>
      <c r="D8" s="105" t="s">
        <v>78</v>
      </c>
      <c r="E8" s="106">
        <v>72.2</v>
      </c>
      <c r="F8" s="106"/>
      <c r="G8" s="107"/>
      <c r="O8" s="101">
        <v>2</v>
      </c>
      <c r="AA8" s="85">
        <v>1</v>
      </c>
      <c r="AB8" s="85">
        <v>1</v>
      </c>
      <c r="AC8" s="85">
        <v>1</v>
      </c>
      <c r="AZ8" s="85">
        <v>1</v>
      </c>
      <c r="BA8" s="85">
        <f>IF(AZ8=1,G8,0)</f>
        <v>0</v>
      </c>
      <c r="BB8" s="85">
        <f>IF(AZ8=2,G8,0)</f>
        <v>0</v>
      </c>
      <c r="BC8" s="85">
        <f>IF(AZ8=3,G8,0)</f>
        <v>0</v>
      </c>
      <c r="BD8" s="85">
        <f>IF(AZ8=4,G8,0)</f>
        <v>0</v>
      </c>
      <c r="BE8" s="85">
        <f>IF(AZ8=5,G8,0)</f>
        <v>0</v>
      </c>
      <c r="CA8" s="108">
        <v>1</v>
      </c>
      <c r="CB8" s="108">
        <v>1</v>
      </c>
      <c r="CZ8" s="85">
        <v>0.00869</v>
      </c>
    </row>
    <row r="9" spans="1:15" ht="12.75">
      <c r="A9" s="109"/>
      <c r="B9" s="111"/>
      <c r="C9" s="145" t="s">
        <v>79</v>
      </c>
      <c r="D9" s="146"/>
      <c r="E9" s="112">
        <v>2.2</v>
      </c>
      <c r="F9" s="113"/>
      <c r="G9" s="114"/>
      <c r="M9" s="110" t="s">
        <v>79</v>
      </c>
      <c r="O9" s="101"/>
    </row>
    <row r="10" spans="1:15" ht="12.75">
      <c r="A10" s="109"/>
      <c r="B10" s="111"/>
      <c r="C10" s="145" t="s">
        <v>80</v>
      </c>
      <c r="D10" s="146"/>
      <c r="E10" s="112">
        <v>70</v>
      </c>
      <c r="F10" s="113"/>
      <c r="G10" s="114"/>
      <c r="M10" s="110" t="s">
        <v>80</v>
      </c>
      <c r="O10" s="101"/>
    </row>
    <row r="11" spans="1:104" ht="12.75">
      <c r="A11" s="102">
        <v>2</v>
      </c>
      <c r="B11" s="103" t="s">
        <v>81</v>
      </c>
      <c r="C11" s="104" t="s">
        <v>82</v>
      </c>
      <c r="D11" s="105" t="s">
        <v>78</v>
      </c>
      <c r="E11" s="106">
        <v>1.1</v>
      </c>
      <c r="F11" s="106"/>
      <c r="G11" s="107"/>
      <c r="O11" s="101">
        <v>2</v>
      </c>
      <c r="AA11" s="85">
        <v>1</v>
      </c>
      <c r="AB11" s="85">
        <v>1</v>
      </c>
      <c r="AC11" s="85">
        <v>1</v>
      </c>
      <c r="AZ11" s="85">
        <v>1</v>
      </c>
      <c r="BA11" s="85">
        <f>IF(AZ11=1,G11,0)</f>
        <v>0</v>
      </c>
      <c r="BB11" s="85">
        <f>IF(AZ11=2,G11,0)</f>
        <v>0</v>
      </c>
      <c r="BC11" s="85">
        <f>IF(AZ11=3,G11,0)</f>
        <v>0</v>
      </c>
      <c r="BD11" s="85">
        <f>IF(AZ11=4,G11,0)</f>
        <v>0</v>
      </c>
      <c r="BE11" s="85">
        <f>IF(AZ11=5,G11,0)</f>
        <v>0</v>
      </c>
      <c r="CA11" s="108">
        <v>1</v>
      </c>
      <c r="CB11" s="108">
        <v>1</v>
      </c>
      <c r="CZ11" s="85">
        <v>0.01271</v>
      </c>
    </row>
    <row r="12" spans="1:15" ht="12.75">
      <c r="A12" s="109"/>
      <c r="B12" s="111"/>
      <c r="C12" s="145" t="s">
        <v>83</v>
      </c>
      <c r="D12" s="146"/>
      <c r="E12" s="112">
        <v>1.1</v>
      </c>
      <c r="F12" s="113"/>
      <c r="G12" s="114"/>
      <c r="M12" s="110" t="s">
        <v>83</v>
      </c>
      <c r="O12" s="101"/>
    </row>
    <row r="13" spans="1:104" ht="12.75">
      <c r="A13" s="102">
        <v>3</v>
      </c>
      <c r="B13" s="103" t="s">
        <v>84</v>
      </c>
      <c r="C13" s="104" t="s">
        <v>85</v>
      </c>
      <c r="D13" s="105" t="s">
        <v>78</v>
      </c>
      <c r="E13" s="106">
        <v>1.1</v>
      </c>
      <c r="F13" s="106"/>
      <c r="G13" s="107"/>
      <c r="O13" s="101">
        <v>2</v>
      </c>
      <c r="AA13" s="85">
        <v>1</v>
      </c>
      <c r="AB13" s="85">
        <v>1</v>
      </c>
      <c r="AC13" s="85">
        <v>1</v>
      </c>
      <c r="AZ13" s="85">
        <v>1</v>
      </c>
      <c r="BA13" s="85">
        <f>IF(AZ13=1,G13,0)</f>
        <v>0</v>
      </c>
      <c r="BB13" s="85">
        <f>IF(AZ13=2,G13,0)</f>
        <v>0</v>
      </c>
      <c r="BC13" s="85">
        <f>IF(AZ13=3,G13,0)</f>
        <v>0</v>
      </c>
      <c r="BD13" s="85">
        <f>IF(AZ13=4,G13,0)</f>
        <v>0</v>
      </c>
      <c r="BE13" s="85">
        <f>IF(AZ13=5,G13,0)</f>
        <v>0</v>
      </c>
      <c r="CA13" s="108">
        <v>1</v>
      </c>
      <c r="CB13" s="108">
        <v>1</v>
      </c>
      <c r="CZ13" s="85">
        <v>0.02478</v>
      </c>
    </row>
    <row r="14" spans="1:15" ht="12.75">
      <c r="A14" s="109"/>
      <c r="B14" s="111"/>
      <c r="C14" s="145" t="s">
        <v>86</v>
      </c>
      <c r="D14" s="146"/>
      <c r="E14" s="112">
        <v>1.1</v>
      </c>
      <c r="F14" s="113"/>
      <c r="G14" s="114"/>
      <c r="M14" s="110" t="s">
        <v>86</v>
      </c>
      <c r="O14" s="101"/>
    </row>
    <row r="15" spans="1:104" ht="12.75">
      <c r="A15" s="102">
        <v>4</v>
      </c>
      <c r="B15" s="103" t="s">
        <v>87</v>
      </c>
      <c r="C15" s="104" t="s">
        <v>88</v>
      </c>
      <c r="D15" s="105" t="s">
        <v>89</v>
      </c>
      <c r="E15" s="106">
        <v>30.897</v>
      </c>
      <c r="F15" s="106"/>
      <c r="G15" s="107"/>
      <c r="O15" s="101">
        <v>2</v>
      </c>
      <c r="AA15" s="85">
        <v>1</v>
      </c>
      <c r="AB15" s="85">
        <v>1</v>
      </c>
      <c r="AC15" s="85">
        <v>1</v>
      </c>
      <c r="AZ15" s="85">
        <v>1</v>
      </c>
      <c r="BA15" s="85">
        <f>IF(AZ15=1,G15,0)</f>
        <v>0</v>
      </c>
      <c r="BB15" s="85">
        <f>IF(AZ15=2,G15,0)</f>
        <v>0</v>
      </c>
      <c r="BC15" s="85">
        <f>IF(AZ15=3,G15,0)</f>
        <v>0</v>
      </c>
      <c r="BD15" s="85">
        <f>IF(AZ15=4,G15,0)</f>
        <v>0</v>
      </c>
      <c r="BE15" s="85">
        <f>IF(AZ15=5,G15,0)</f>
        <v>0</v>
      </c>
      <c r="CA15" s="108">
        <v>1</v>
      </c>
      <c r="CB15" s="108">
        <v>1</v>
      </c>
      <c r="CZ15" s="85">
        <v>0</v>
      </c>
    </row>
    <row r="16" spans="1:15" ht="12.75">
      <c r="A16" s="109"/>
      <c r="B16" s="111"/>
      <c r="C16" s="145" t="s">
        <v>290</v>
      </c>
      <c r="D16" s="146"/>
      <c r="E16" s="112">
        <v>30.897</v>
      </c>
      <c r="F16" s="113"/>
      <c r="G16" s="114"/>
      <c r="M16" s="110" t="s">
        <v>90</v>
      </c>
      <c r="O16" s="101"/>
    </row>
    <row r="17" spans="1:104" ht="12.75">
      <c r="A17" s="102">
        <v>5</v>
      </c>
      <c r="B17" s="103" t="s">
        <v>91</v>
      </c>
      <c r="C17" s="104" t="s">
        <v>92</v>
      </c>
      <c r="D17" s="105" t="s">
        <v>89</v>
      </c>
      <c r="E17" s="106">
        <v>102.992</v>
      </c>
      <c r="F17" s="106"/>
      <c r="G17" s="107"/>
      <c r="O17" s="101">
        <v>2</v>
      </c>
      <c r="AA17" s="85">
        <v>1</v>
      </c>
      <c r="AB17" s="85">
        <v>1</v>
      </c>
      <c r="AC17" s="85">
        <v>1</v>
      </c>
      <c r="AZ17" s="85">
        <v>1</v>
      </c>
      <c r="BA17" s="85">
        <f>IF(AZ17=1,G17,0)</f>
        <v>0</v>
      </c>
      <c r="BB17" s="85">
        <f>IF(AZ17=2,G17,0)</f>
        <v>0</v>
      </c>
      <c r="BC17" s="85">
        <f>IF(AZ17=3,G17,0)</f>
        <v>0</v>
      </c>
      <c r="BD17" s="85">
        <f>IF(AZ17=4,G17,0)</f>
        <v>0</v>
      </c>
      <c r="BE17" s="85">
        <f>IF(AZ17=5,G17,0)</f>
        <v>0</v>
      </c>
      <c r="CA17" s="108">
        <v>1</v>
      </c>
      <c r="CB17" s="108">
        <v>1</v>
      </c>
      <c r="CZ17" s="85">
        <v>0</v>
      </c>
    </row>
    <row r="18" spans="1:15" ht="12.75">
      <c r="A18" s="109"/>
      <c r="B18" s="111"/>
      <c r="C18" s="151" t="s">
        <v>93</v>
      </c>
      <c r="D18" s="146"/>
      <c r="E18" s="131">
        <v>0</v>
      </c>
      <c r="F18" s="113"/>
      <c r="G18" s="114"/>
      <c r="M18" s="110" t="s">
        <v>93</v>
      </c>
      <c r="O18" s="101"/>
    </row>
    <row r="19" spans="1:15" ht="12.75">
      <c r="A19" s="109"/>
      <c r="B19" s="111"/>
      <c r="C19" s="151" t="s">
        <v>94</v>
      </c>
      <c r="D19" s="146"/>
      <c r="E19" s="131">
        <v>183.964</v>
      </c>
      <c r="F19" s="113"/>
      <c r="G19" s="114"/>
      <c r="M19" s="110" t="s">
        <v>94</v>
      </c>
      <c r="O19" s="101"/>
    </row>
    <row r="20" spans="1:15" ht="12.75">
      <c r="A20" s="109"/>
      <c r="B20" s="111"/>
      <c r="C20" s="151" t="s">
        <v>95</v>
      </c>
      <c r="D20" s="146"/>
      <c r="E20" s="131">
        <v>19.8</v>
      </c>
      <c r="F20" s="113"/>
      <c r="G20" s="114"/>
      <c r="M20" s="110" t="s">
        <v>95</v>
      </c>
      <c r="O20" s="101"/>
    </row>
    <row r="21" spans="1:15" ht="12.75">
      <c r="A21" s="109"/>
      <c r="B21" s="111"/>
      <c r="C21" s="151" t="s">
        <v>96</v>
      </c>
      <c r="D21" s="146"/>
      <c r="E21" s="131">
        <v>2.22</v>
      </c>
      <c r="F21" s="113"/>
      <c r="G21" s="114"/>
      <c r="M21" s="110" t="s">
        <v>96</v>
      </c>
      <c r="O21" s="101"/>
    </row>
    <row r="22" spans="1:15" ht="12.75">
      <c r="A22" s="109"/>
      <c r="B22" s="111"/>
      <c r="C22" s="151" t="s">
        <v>97</v>
      </c>
      <c r="D22" s="146"/>
      <c r="E22" s="131">
        <v>205.984</v>
      </c>
      <c r="F22" s="113"/>
      <c r="G22" s="114"/>
      <c r="M22" s="110" t="s">
        <v>97</v>
      </c>
      <c r="O22" s="101"/>
    </row>
    <row r="23" spans="1:15" ht="12.75">
      <c r="A23" s="109"/>
      <c r="B23" s="111"/>
      <c r="C23" s="145" t="s">
        <v>98</v>
      </c>
      <c r="D23" s="146"/>
      <c r="E23" s="112">
        <v>102.992</v>
      </c>
      <c r="F23" s="113"/>
      <c r="G23" s="114"/>
      <c r="M23" s="110" t="s">
        <v>98</v>
      </c>
      <c r="O23" s="101"/>
    </row>
    <row r="24" spans="1:104" ht="12.75">
      <c r="A24" s="102">
        <v>6</v>
      </c>
      <c r="B24" s="103" t="s">
        <v>99</v>
      </c>
      <c r="C24" s="104" t="s">
        <v>100</v>
      </c>
      <c r="D24" s="105" t="s">
        <v>89</v>
      </c>
      <c r="E24" s="106">
        <v>102.99</v>
      </c>
      <c r="F24" s="106"/>
      <c r="G24" s="107"/>
      <c r="O24" s="101">
        <v>2</v>
      </c>
      <c r="AA24" s="85">
        <v>1</v>
      </c>
      <c r="AB24" s="85">
        <v>1</v>
      </c>
      <c r="AC24" s="85">
        <v>1</v>
      </c>
      <c r="AZ24" s="85">
        <v>1</v>
      </c>
      <c r="BA24" s="85">
        <f>IF(AZ24=1,G24,0)</f>
        <v>0</v>
      </c>
      <c r="BB24" s="85">
        <f>IF(AZ24=2,G24,0)</f>
        <v>0</v>
      </c>
      <c r="BC24" s="85">
        <f>IF(AZ24=3,G24,0)</f>
        <v>0</v>
      </c>
      <c r="BD24" s="85">
        <f>IF(AZ24=4,G24,0)</f>
        <v>0</v>
      </c>
      <c r="BE24" s="85">
        <f>IF(AZ24=5,G24,0)</f>
        <v>0</v>
      </c>
      <c r="CA24" s="108">
        <v>1</v>
      </c>
      <c r="CB24" s="108">
        <v>1</v>
      </c>
      <c r="CZ24" s="85">
        <v>0</v>
      </c>
    </row>
    <row r="25" spans="1:104" ht="12.75">
      <c r="A25" s="102">
        <v>7</v>
      </c>
      <c r="B25" s="103" t="s">
        <v>101</v>
      </c>
      <c r="C25" s="104" t="s">
        <v>102</v>
      </c>
      <c r="D25" s="105" t="s">
        <v>89</v>
      </c>
      <c r="E25" s="106">
        <v>102.99</v>
      </c>
      <c r="F25" s="106"/>
      <c r="G25" s="107"/>
      <c r="O25" s="101">
        <v>2</v>
      </c>
      <c r="AA25" s="85">
        <v>1</v>
      </c>
      <c r="AB25" s="85">
        <v>1</v>
      </c>
      <c r="AC25" s="85">
        <v>1</v>
      </c>
      <c r="AZ25" s="85">
        <v>1</v>
      </c>
      <c r="BA25" s="85">
        <f>IF(AZ25=1,G25,0)</f>
        <v>0</v>
      </c>
      <c r="BB25" s="85">
        <f>IF(AZ25=2,G25,0)</f>
        <v>0</v>
      </c>
      <c r="BC25" s="85">
        <f>IF(AZ25=3,G25,0)</f>
        <v>0</v>
      </c>
      <c r="BD25" s="85">
        <f>IF(AZ25=4,G25,0)</f>
        <v>0</v>
      </c>
      <c r="BE25" s="85">
        <f>IF(AZ25=5,G25,0)</f>
        <v>0</v>
      </c>
      <c r="CA25" s="108">
        <v>1</v>
      </c>
      <c r="CB25" s="108">
        <v>1</v>
      </c>
      <c r="CZ25" s="85">
        <v>0</v>
      </c>
    </row>
    <row r="26" spans="1:15" ht="12.75">
      <c r="A26" s="109"/>
      <c r="B26" s="111"/>
      <c r="C26" s="145" t="s">
        <v>103</v>
      </c>
      <c r="D26" s="146"/>
      <c r="E26" s="112">
        <v>102.99</v>
      </c>
      <c r="F26" s="113"/>
      <c r="G26" s="114"/>
      <c r="M26" s="110" t="s">
        <v>103</v>
      </c>
      <c r="O26" s="101"/>
    </row>
    <row r="27" spans="1:104" ht="12.75">
      <c r="A27" s="102">
        <v>8</v>
      </c>
      <c r="B27" s="103" t="s">
        <v>104</v>
      </c>
      <c r="C27" s="104" t="s">
        <v>105</v>
      </c>
      <c r="D27" s="105" t="s">
        <v>89</v>
      </c>
      <c r="E27" s="106">
        <v>102.99</v>
      </c>
      <c r="F27" s="106"/>
      <c r="G27" s="107"/>
      <c r="O27" s="101">
        <v>2</v>
      </c>
      <c r="AA27" s="85">
        <v>1</v>
      </c>
      <c r="AB27" s="85">
        <v>1</v>
      </c>
      <c r="AC27" s="85">
        <v>1</v>
      </c>
      <c r="AZ27" s="85">
        <v>1</v>
      </c>
      <c r="BA27" s="85">
        <f>IF(AZ27=1,G27,0)</f>
        <v>0</v>
      </c>
      <c r="BB27" s="85">
        <f>IF(AZ27=2,G27,0)</f>
        <v>0</v>
      </c>
      <c r="BC27" s="85">
        <f>IF(AZ27=3,G27,0)</f>
        <v>0</v>
      </c>
      <c r="BD27" s="85">
        <f>IF(AZ27=4,G27,0)</f>
        <v>0</v>
      </c>
      <c r="BE27" s="85">
        <f>IF(AZ27=5,G27,0)</f>
        <v>0</v>
      </c>
      <c r="CA27" s="108">
        <v>1</v>
      </c>
      <c r="CB27" s="108">
        <v>1</v>
      </c>
      <c r="CZ27" s="85">
        <v>0</v>
      </c>
    </row>
    <row r="28" spans="1:104" ht="12.75">
      <c r="A28" s="102">
        <v>9</v>
      </c>
      <c r="B28" s="103" t="s">
        <v>106</v>
      </c>
      <c r="C28" s="104" t="s">
        <v>107</v>
      </c>
      <c r="D28" s="105" t="s">
        <v>108</v>
      </c>
      <c r="E28" s="106">
        <v>364.11</v>
      </c>
      <c r="F28" s="106"/>
      <c r="G28" s="107"/>
      <c r="O28" s="101">
        <v>2</v>
      </c>
      <c r="AA28" s="85">
        <v>1</v>
      </c>
      <c r="AB28" s="85">
        <v>1</v>
      </c>
      <c r="AC28" s="85">
        <v>1</v>
      </c>
      <c r="AZ28" s="85">
        <v>1</v>
      </c>
      <c r="BA28" s="85">
        <f>IF(AZ28=1,G28,0)</f>
        <v>0</v>
      </c>
      <c r="BB28" s="85">
        <f>IF(AZ28=2,G28,0)</f>
        <v>0</v>
      </c>
      <c r="BC28" s="85">
        <f>IF(AZ28=3,G28,0)</f>
        <v>0</v>
      </c>
      <c r="BD28" s="85">
        <f>IF(AZ28=4,G28,0)</f>
        <v>0</v>
      </c>
      <c r="BE28" s="85">
        <f>IF(AZ28=5,G28,0)</f>
        <v>0</v>
      </c>
      <c r="CA28" s="108">
        <v>1</v>
      </c>
      <c r="CB28" s="108">
        <v>1</v>
      </c>
      <c r="CZ28" s="85">
        <v>0.00086</v>
      </c>
    </row>
    <row r="29" spans="1:15" ht="12.75">
      <c r="A29" s="109"/>
      <c r="B29" s="111"/>
      <c r="C29" s="145" t="s">
        <v>109</v>
      </c>
      <c r="D29" s="146"/>
      <c r="E29" s="112">
        <v>355.2</v>
      </c>
      <c r="F29" s="113"/>
      <c r="G29" s="114"/>
      <c r="M29" s="110" t="s">
        <v>109</v>
      </c>
      <c r="O29" s="101"/>
    </row>
    <row r="30" spans="1:15" ht="12.75">
      <c r="A30" s="109"/>
      <c r="B30" s="111"/>
      <c r="C30" s="145" t="s">
        <v>110</v>
      </c>
      <c r="D30" s="146"/>
      <c r="E30" s="112">
        <v>8.91</v>
      </c>
      <c r="F30" s="113"/>
      <c r="G30" s="114"/>
      <c r="M30" s="110" t="s">
        <v>110</v>
      </c>
      <c r="O30" s="101"/>
    </row>
    <row r="31" spans="1:104" ht="12.75">
      <c r="A31" s="102">
        <v>10</v>
      </c>
      <c r="B31" s="103" t="s">
        <v>111</v>
      </c>
      <c r="C31" s="104" t="s">
        <v>112</v>
      </c>
      <c r="D31" s="105" t="s">
        <v>108</v>
      </c>
      <c r="E31" s="106">
        <v>364.11</v>
      </c>
      <c r="F31" s="106"/>
      <c r="G31" s="107"/>
      <c r="O31" s="101">
        <v>2</v>
      </c>
      <c r="AA31" s="85">
        <v>1</v>
      </c>
      <c r="AB31" s="85">
        <v>1</v>
      </c>
      <c r="AC31" s="85">
        <v>1</v>
      </c>
      <c r="AZ31" s="85">
        <v>1</v>
      </c>
      <c r="BA31" s="85">
        <f>IF(AZ31=1,G31,0)</f>
        <v>0</v>
      </c>
      <c r="BB31" s="85">
        <f>IF(AZ31=2,G31,0)</f>
        <v>0</v>
      </c>
      <c r="BC31" s="85">
        <f>IF(AZ31=3,G31,0)</f>
        <v>0</v>
      </c>
      <c r="BD31" s="85">
        <f>IF(AZ31=4,G31,0)</f>
        <v>0</v>
      </c>
      <c r="BE31" s="85">
        <f>IF(AZ31=5,G31,0)</f>
        <v>0</v>
      </c>
      <c r="CA31" s="108">
        <v>1</v>
      </c>
      <c r="CB31" s="108">
        <v>1</v>
      </c>
      <c r="CZ31" s="85">
        <v>0</v>
      </c>
    </row>
    <row r="32" spans="1:104" ht="12.75">
      <c r="A32" s="102">
        <v>11</v>
      </c>
      <c r="B32" s="103" t="s">
        <v>113</v>
      </c>
      <c r="C32" s="104" t="s">
        <v>114</v>
      </c>
      <c r="D32" s="105" t="s">
        <v>89</v>
      </c>
      <c r="E32" s="106">
        <v>61.794</v>
      </c>
      <c r="F32" s="106"/>
      <c r="G32" s="107"/>
      <c r="O32" s="101">
        <v>2</v>
      </c>
      <c r="AA32" s="85">
        <v>1</v>
      </c>
      <c r="AB32" s="85">
        <v>1</v>
      </c>
      <c r="AC32" s="85">
        <v>1</v>
      </c>
      <c r="AZ32" s="85">
        <v>1</v>
      </c>
      <c r="BA32" s="85">
        <f>IF(AZ32=1,G32,0)</f>
        <v>0</v>
      </c>
      <c r="BB32" s="85">
        <f>IF(AZ32=2,G32,0)</f>
        <v>0</v>
      </c>
      <c r="BC32" s="85">
        <f>IF(AZ32=3,G32,0)</f>
        <v>0</v>
      </c>
      <c r="BD32" s="85">
        <f>IF(AZ32=4,G32,0)</f>
        <v>0</v>
      </c>
      <c r="BE32" s="85">
        <f>IF(AZ32=5,G32,0)</f>
        <v>0</v>
      </c>
      <c r="CA32" s="108">
        <v>1</v>
      </c>
      <c r="CB32" s="108">
        <v>1</v>
      </c>
      <c r="CZ32" s="85">
        <v>0</v>
      </c>
    </row>
    <row r="33" spans="1:15" ht="12.75">
      <c r="A33" s="109"/>
      <c r="B33" s="111"/>
      <c r="C33" s="145" t="s">
        <v>115</v>
      </c>
      <c r="D33" s="146"/>
      <c r="E33" s="112">
        <v>61.794</v>
      </c>
      <c r="F33" s="113"/>
      <c r="G33" s="114"/>
      <c r="M33" s="110" t="s">
        <v>115</v>
      </c>
      <c r="O33" s="101"/>
    </row>
    <row r="34" spans="1:104" ht="12.75">
      <c r="A34" s="102">
        <v>12</v>
      </c>
      <c r="B34" s="103" t="s">
        <v>116</v>
      </c>
      <c r="C34" s="104" t="s">
        <v>117</v>
      </c>
      <c r="D34" s="105" t="s">
        <v>89</v>
      </c>
      <c r="E34" s="106">
        <v>73.08</v>
      </c>
      <c r="F34" s="106"/>
      <c r="G34" s="107"/>
      <c r="O34" s="101">
        <v>2</v>
      </c>
      <c r="AA34" s="85">
        <v>1</v>
      </c>
      <c r="AB34" s="85">
        <v>1</v>
      </c>
      <c r="AC34" s="85">
        <v>1</v>
      </c>
      <c r="AZ34" s="85">
        <v>1</v>
      </c>
      <c r="BA34" s="85">
        <f>IF(AZ34=1,G34,0)</f>
        <v>0</v>
      </c>
      <c r="BB34" s="85">
        <f>IF(AZ34=2,G34,0)</f>
        <v>0</v>
      </c>
      <c r="BC34" s="85">
        <f>IF(AZ34=3,G34,0)</f>
        <v>0</v>
      </c>
      <c r="BD34" s="85">
        <f>IF(AZ34=4,G34,0)</f>
        <v>0</v>
      </c>
      <c r="BE34" s="85">
        <f>IF(AZ34=5,G34,0)</f>
        <v>0</v>
      </c>
      <c r="CA34" s="108">
        <v>1</v>
      </c>
      <c r="CB34" s="108">
        <v>1</v>
      </c>
      <c r="CZ34" s="85">
        <v>0</v>
      </c>
    </row>
    <row r="35" spans="1:15" ht="12.75">
      <c r="A35" s="109"/>
      <c r="B35" s="111"/>
      <c r="C35" s="145" t="s">
        <v>118</v>
      </c>
      <c r="D35" s="146"/>
      <c r="E35" s="112">
        <v>73.08</v>
      </c>
      <c r="F35" s="113"/>
      <c r="G35" s="114"/>
      <c r="M35" s="110" t="s">
        <v>118</v>
      </c>
      <c r="O35" s="101"/>
    </row>
    <row r="36" spans="1:104" ht="12.75">
      <c r="A36" s="102">
        <v>13</v>
      </c>
      <c r="B36" s="103" t="s">
        <v>119</v>
      </c>
      <c r="C36" s="104" t="s">
        <v>120</v>
      </c>
      <c r="D36" s="105" t="s">
        <v>89</v>
      </c>
      <c r="E36" s="106">
        <v>73.08</v>
      </c>
      <c r="F36" s="106"/>
      <c r="G36" s="107"/>
      <c r="O36" s="101">
        <v>2</v>
      </c>
      <c r="AA36" s="85">
        <v>1</v>
      </c>
      <c r="AB36" s="85">
        <v>1</v>
      </c>
      <c r="AC36" s="85">
        <v>1</v>
      </c>
      <c r="AZ36" s="85">
        <v>1</v>
      </c>
      <c r="BA36" s="85">
        <f>IF(AZ36=1,G36,0)</f>
        <v>0</v>
      </c>
      <c r="BB36" s="85">
        <f>IF(AZ36=2,G36,0)</f>
        <v>0</v>
      </c>
      <c r="BC36" s="85">
        <f>IF(AZ36=3,G36,0)</f>
        <v>0</v>
      </c>
      <c r="BD36" s="85">
        <f>IF(AZ36=4,G36,0)</f>
        <v>0</v>
      </c>
      <c r="BE36" s="85">
        <f>IF(AZ36=5,G36,0)</f>
        <v>0</v>
      </c>
      <c r="CA36" s="108">
        <v>1</v>
      </c>
      <c r="CB36" s="108">
        <v>1</v>
      </c>
      <c r="CZ36" s="85">
        <v>0</v>
      </c>
    </row>
    <row r="37" spans="1:15" ht="12.75">
      <c r="A37" s="109"/>
      <c r="B37" s="111"/>
      <c r="C37" s="145" t="s">
        <v>118</v>
      </c>
      <c r="D37" s="146"/>
      <c r="E37" s="112">
        <v>73.08</v>
      </c>
      <c r="F37" s="113"/>
      <c r="G37" s="114"/>
      <c r="M37" s="110" t="s">
        <v>118</v>
      </c>
      <c r="O37" s="101"/>
    </row>
    <row r="38" spans="1:104" ht="12.75">
      <c r="A38" s="102">
        <v>14</v>
      </c>
      <c r="B38" s="103" t="s">
        <v>121</v>
      </c>
      <c r="C38" s="104" t="s">
        <v>122</v>
      </c>
      <c r="D38" s="105" t="s">
        <v>123</v>
      </c>
      <c r="E38" s="106">
        <v>136.6596</v>
      </c>
      <c r="F38" s="106"/>
      <c r="G38" s="107"/>
      <c r="O38" s="101">
        <v>2</v>
      </c>
      <c r="AA38" s="85">
        <v>1</v>
      </c>
      <c r="AB38" s="85">
        <v>1</v>
      </c>
      <c r="AC38" s="85">
        <v>1</v>
      </c>
      <c r="AZ38" s="85">
        <v>1</v>
      </c>
      <c r="BA38" s="85">
        <f>IF(AZ38=1,G38,0)</f>
        <v>0</v>
      </c>
      <c r="BB38" s="85">
        <f>IF(AZ38=2,G38,0)</f>
        <v>0</v>
      </c>
      <c r="BC38" s="85">
        <f>IF(AZ38=3,G38,0)</f>
        <v>0</v>
      </c>
      <c r="BD38" s="85">
        <f>IF(AZ38=4,G38,0)</f>
        <v>0</v>
      </c>
      <c r="BE38" s="85">
        <f>IF(AZ38=5,G38,0)</f>
        <v>0</v>
      </c>
      <c r="CA38" s="108">
        <v>1</v>
      </c>
      <c r="CB38" s="108">
        <v>1</v>
      </c>
      <c r="CZ38" s="85">
        <v>0</v>
      </c>
    </row>
    <row r="39" spans="1:15" ht="12.75">
      <c r="A39" s="109"/>
      <c r="B39" s="111"/>
      <c r="C39" s="145" t="s">
        <v>124</v>
      </c>
      <c r="D39" s="146"/>
      <c r="E39" s="112">
        <v>136.6596</v>
      </c>
      <c r="F39" s="113"/>
      <c r="G39" s="114"/>
      <c r="M39" s="110" t="s">
        <v>124</v>
      </c>
      <c r="O39" s="101"/>
    </row>
    <row r="40" spans="1:104" ht="12.75">
      <c r="A40" s="102">
        <v>15</v>
      </c>
      <c r="B40" s="103" t="s">
        <v>125</v>
      </c>
      <c r="C40" s="104" t="s">
        <v>126</v>
      </c>
      <c r="D40" s="105" t="s">
        <v>89</v>
      </c>
      <c r="E40" s="106">
        <v>132.9</v>
      </c>
      <c r="F40" s="106"/>
      <c r="G40" s="107"/>
      <c r="O40" s="101">
        <v>2</v>
      </c>
      <c r="AA40" s="85">
        <v>1</v>
      </c>
      <c r="AB40" s="85">
        <v>1</v>
      </c>
      <c r="AC40" s="85">
        <v>1</v>
      </c>
      <c r="AZ40" s="85">
        <v>1</v>
      </c>
      <c r="BA40" s="85">
        <f>IF(AZ40=1,G40,0)</f>
        <v>0</v>
      </c>
      <c r="BB40" s="85">
        <f>IF(AZ40=2,G40,0)</f>
        <v>0</v>
      </c>
      <c r="BC40" s="85">
        <f>IF(AZ40=3,G40,0)</f>
        <v>0</v>
      </c>
      <c r="BD40" s="85">
        <f>IF(AZ40=4,G40,0)</f>
        <v>0</v>
      </c>
      <c r="BE40" s="85">
        <f>IF(AZ40=5,G40,0)</f>
        <v>0</v>
      </c>
      <c r="CA40" s="108">
        <v>1</v>
      </c>
      <c r="CB40" s="108">
        <v>1</v>
      </c>
      <c r="CZ40" s="85">
        <v>0</v>
      </c>
    </row>
    <row r="41" spans="1:15" ht="12.75">
      <c r="A41" s="109"/>
      <c r="B41" s="111"/>
      <c r="C41" s="145" t="s">
        <v>127</v>
      </c>
      <c r="D41" s="146"/>
      <c r="E41" s="112">
        <v>205.98</v>
      </c>
      <c r="F41" s="113"/>
      <c r="G41" s="114"/>
      <c r="M41" s="110" t="s">
        <v>127</v>
      </c>
      <c r="O41" s="101"/>
    </row>
    <row r="42" spans="1:15" ht="12.75">
      <c r="A42" s="109"/>
      <c r="B42" s="111"/>
      <c r="C42" s="145" t="s">
        <v>128</v>
      </c>
      <c r="D42" s="146"/>
      <c r="E42" s="112">
        <v>0</v>
      </c>
      <c r="F42" s="113"/>
      <c r="G42" s="114"/>
      <c r="M42" s="110" t="s">
        <v>128</v>
      </c>
      <c r="O42" s="101"/>
    </row>
    <row r="43" spans="1:15" ht="12.75">
      <c r="A43" s="109"/>
      <c r="B43" s="111"/>
      <c r="C43" s="151" t="s">
        <v>93</v>
      </c>
      <c r="D43" s="146"/>
      <c r="E43" s="131">
        <v>0</v>
      </c>
      <c r="F43" s="113"/>
      <c r="G43" s="114"/>
      <c r="M43" s="110" t="s">
        <v>93</v>
      </c>
      <c r="O43" s="101"/>
    </row>
    <row r="44" spans="1:15" ht="12.75">
      <c r="A44" s="109"/>
      <c r="B44" s="111"/>
      <c r="C44" s="151" t="s">
        <v>129</v>
      </c>
      <c r="D44" s="146"/>
      <c r="E44" s="131">
        <v>8.14</v>
      </c>
      <c r="F44" s="113"/>
      <c r="G44" s="114"/>
      <c r="M44" s="110" t="s">
        <v>129</v>
      </c>
      <c r="O44" s="101"/>
    </row>
    <row r="45" spans="1:15" ht="12.75">
      <c r="A45" s="109"/>
      <c r="B45" s="111"/>
      <c r="C45" s="151" t="s">
        <v>130</v>
      </c>
      <c r="D45" s="146"/>
      <c r="E45" s="131">
        <v>56.98</v>
      </c>
      <c r="F45" s="113"/>
      <c r="G45" s="114"/>
      <c r="M45" s="110" t="s">
        <v>130</v>
      </c>
      <c r="O45" s="101"/>
    </row>
    <row r="46" spans="1:15" ht="12.75">
      <c r="A46" s="109"/>
      <c r="B46" s="111"/>
      <c r="C46" s="151" t="s">
        <v>131</v>
      </c>
      <c r="D46" s="146"/>
      <c r="E46" s="131">
        <v>4.7182</v>
      </c>
      <c r="F46" s="113"/>
      <c r="G46" s="114"/>
      <c r="M46" s="110" t="s">
        <v>131</v>
      </c>
      <c r="O46" s="101"/>
    </row>
    <row r="47" spans="1:15" ht="12.75">
      <c r="A47" s="109"/>
      <c r="B47" s="111"/>
      <c r="C47" s="151" t="s">
        <v>132</v>
      </c>
      <c r="D47" s="146"/>
      <c r="E47" s="131">
        <v>1.0213</v>
      </c>
      <c r="F47" s="113"/>
      <c r="G47" s="114"/>
      <c r="M47" s="110" t="s">
        <v>132</v>
      </c>
      <c r="O47" s="101"/>
    </row>
    <row r="48" spans="1:15" ht="12.75">
      <c r="A48" s="109"/>
      <c r="B48" s="111"/>
      <c r="C48" s="151" t="s">
        <v>133</v>
      </c>
      <c r="D48" s="146"/>
      <c r="E48" s="131">
        <v>2.22</v>
      </c>
      <c r="F48" s="113"/>
      <c r="G48" s="114"/>
      <c r="M48" s="110" t="s">
        <v>133</v>
      </c>
      <c r="O48" s="101"/>
    </row>
    <row r="49" spans="1:15" ht="12.75">
      <c r="A49" s="109"/>
      <c r="B49" s="111"/>
      <c r="C49" s="151" t="s">
        <v>97</v>
      </c>
      <c r="D49" s="146"/>
      <c r="E49" s="131">
        <v>73.0795</v>
      </c>
      <c r="F49" s="113"/>
      <c r="G49" s="114"/>
      <c r="M49" s="110" t="s">
        <v>97</v>
      </c>
      <c r="O49" s="101"/>
    </row>
    <row r="50" spans="1:15" ht="12.75">
      <c r="A50" s="109"/>
      <c r="B50" s="111"/>
      <c r="C50" s="145" t="s">
        <v>134</v>
      </c>
      <c r="D50" s="146"/>
      <c r="E50" s="112">
        <v>-73.08</v>
      </c>
      <c r="F50" s="113"/>
      <c r="G50" s="114"/>
      <c r="M50" s="110" t="s">
        <v>134</v>
      </c>
      <c r="O50" s="101"/>
    </row>
    <row r="51" spans="1:104" ht="22.5">
      <c r="A51" s="102">
        <v>16</v>
      </c>
      <c r="B51" s="103" t="s">
        <v>135</v>
      </c>
      <c r="C51" s="104" t="s">
        <v>136</v>
      </c>
      <c r="D51" s="105" t="s">
        <v>89</v>
      </c>
      <c r="E51" s="106">
        <v>47.6856</v>
      </c>
      <c r="F51" s="106"/>
      <c r="G51" s="107"/>
      <c r="O51" s="101">
        <v>2</v>
      </c>
      <c r="AA51" s="85">
        <v>1</v>
      </c>
      <c r="AB51" s="85">
        <v>1</v>
      </c>
      <c r="AC51" s="85">
        <v>1</v>
      </c>
      <c r="AZ51" s="85">
        <v>1</v>
      </c>
      <c r="BA51" s="85">
        <f>IF(AZ51=1,G51,0)</f>
        <v>0</v>
      </c>
      <c r="BB51" s="85">
        <f>IF(AZ51=2,G51,0)</f>
        <v>0</v>
      </c>
      <c r="BC51" s="85">
        <f>IF(AZ51=3,G51,0)</f>
        <v>0</v>
      </c>
      <c r="BD51" s="85">
        <f>IF(AZ51=4,G51,0)</f>
        <v>0</v>
      </c>
      <c r="BE51" s="85">
        <f>IF(AZ51=5,G51,0)</f>
        <v>0</v>
      </c>
      <c r="CA51" s="108">
        <v>1</v>
      </c>
      <c r="CB51" s="108">
        <v>1</v>
      </c>
      <c r="CZ51" s="85">
        <v>0</v>
      </c>
    </row>
    <row r="52" spans="1:15" ht="12.75">
      <c r="A52" s="109"/>
      <c r="B52" s="111"/>
      <c r="C52" s="145" t="s">
        <v>137</v>
      </c>
      <c r="D52" s="146"/>
      <c r="E52" s="112">
        <v>47.6856</v>
      </c>
      <c r="F52" s="113"/>
      <c r="G52" s="114"/>
      <c r="M52" s="110" t="s">
        <v>137</v>
      </c>
      <c r="O52" s="101"/>
    </row>
    <row r="53" spans="1:104" ht="12.75">
      <c r="A53" s="102">
        <v>17</v>
      </c>
      <c r="B53" s="103" t="s">
        <v>138</v>
      </c>
      <c r="C53" s="104" t="s">
        <v>139</v>
      </c>
      <c r="D53" s="105" t="s">
        <v>108</v>
      </c>
      <c r="E53" s="106">
        <v>85.3348</v>
      </c>
      <c r="F53" s="106"/>
      <c r="G53" s="107"/>
      <c r="O53" s="101">
        <v>2</v>
      </c>
      <c r="AA53" s="85">
        <v>1</v>
      </c>
      <c r="AB53" s="85">
        <v>1</v>
      </c>
      <c r="AC53" s="85">
        <v>1</v>
      </c>
      <c r="AZ53" s="85">
        <v>1</v>
      </c>
      <c r="BA53" s="85">
        <f>IF(AZ53=1,G53,0)</f>
        <v>0</v>
      </c>
      <c r="BB53" s="85">
        <f>IF(AZ53=2,G53,0)</f>
        <v>0</v>
      </c>
      <c r="BC53" s="85">
        <f>IF(AZ53=3,G53,0)</f>
        <v>0</v>
      </c>
      <c r="BD53" s="85">
        <f>IF(AZ53=4,G53,0)</f>
        <v>0</v>
      </c>
      <c r="BE53" s="85">
        <f>IF(AZ53=5,G53,0)</f>
        <v>0</v>
      </c>
      <c r="CA53" s="108">
        <v>1</v>
      </c>
      <c r="CB53" s="108">
        <v>1</v>
      </c>
      <c r="CZ53" s="85">
        <v>0</v>
      </c>
    </row>
    <row r="54" spans="1:15" ht="12.75">
      <c r="A54" s="109"/>
      <c r="B54" s="111"/>
      <c r="C54" s="145" t="s">
        <v>140</v>
      </c>
      <c r="D54" s="146"/>
      <c r="E54" s="112">
        <v>81.4</v>
      </c>
      <c r="F54" s="113"/>
      <c r="G54" s="114"/>
      <c r="M54" s="110" t="s">
        <v>140</v>
      </c>
      <c r="O54" s="101"/>
    </row>
    <row r="55" spans="1:15" ht="12.75">
      <c r="A55" s="109"/>
      <c r="B55" s="111"/>
      <c r="C55" s="145" t="s">
        <v>141</v>
      </c>
      <c r="D55" s="146"/>
      <c r="E55" s="112">
        <v>3.9348</v>
      </c>
      <c r="F55" s="113"/>
      <c r="G55" s="114"/>
      <c r="M55" s="110" t="s">
        <v>141</v>
      </c>
      <c r="O55" s="101"/>
    </row>
    <row r="56" spans="1:104" ht="12.75">
      <c r="A56" s="102">
        <v>18</v>
      </c>
      <c r="B56" s="103" t="s">
        <v>142</v>
      </c>
      <c r="C56" s="104" t="s">
        <v>143</v>
      </c>
      <c r="D56" s="105" t="s">
        <v>144</v>
      </c>
      <c r="E56" s="106">
        <v>89.1803</v>
      </c>
      <c r="F56" s="106"/>
      <c r="G56" s="107"/>
      <c r="O56" s="101">
        <v>2</v>
      </c>
      <c r="AA56" s="85">
        <v>3</v>
      </c>
      <c r="AB56" s="85">
        <v>1</v>
      </c>
      <c r="AC56" s="85">
        <v>58337345</v>
      </c>
      <c r="AZ56" s="85">
        <v>1</v>
      </c>
      <c r="BA56" s="85">
        <f>IF(AZ56=1,G56,0)</f>
        <v>0</v>
      </c>
      <c r="BB56" s="85">
        <f>IF(AZ56=2,G56,0)</f>
        <v>0</v>
      </c>
      <c r="BC56" s="85">
        <f>IF(AZ56=3,G56,0)</f>
        <v>0</v>
      </c>
      <c r="BD56" s="85">
        <f>IF(AZ56=4,G56,0)</f>
        <v>0</v>
      </c>
      <c r="BE56" s="85">
        <f>IF(AZ56=5,G56,0)</f>
        <v>0</v>
      </c>
      <c r="CA56" s="108">
        <v>3</v>
      </c>
      <c r="CB56" s="108">
        <v>1</v>
      </c>
      <c r="CZ56" s="85">
        <v>1</v>
      </c>
    </row>
    <row r="57" spans="1:15" ht="12.75">
      <c r="A57" s="109"/>
      <c r="B57" s="111"/>
      <c r="C57" s="145" t="s">
        <v>145</v>
      </c>
      <c r="D57" s="146"/>
      <c r="E57" s="112">
        <v>89.1803</v>
      </c>
      <c r="F57" s="113"/>
      <c r="G57" s="114"/>
      <c r="M57" s="110" t="s">
        <v>145</v>
      </c>
      <c r="O57" s="101"/>
    </row>
    <row r="58" spans="1:57" ht="12.75">
      <c r="A58" s="115"/>
      <c r="B58" s="116" t="s">
        <v>73</v>
      </c>
      <c r="C58" s="117" t="str">
        <f>CONCATENATE(B7," ",C7)</f>
        <v>1 Zemní práce</v>
      </c>
      <c r="D58" s="118"/>
      <c r="E58" s="119"/>
      <c r="F58" s="120"/>
      <c r="G58" s="121"/>
      <c r="O58" s="101">
        <v>4</v>
      </c>
      <c r="BA58" s="122">
        <f>SUM(BA7:BA57)</f>
        <v>0</v>
      </c>
      <c r="BB58" s="122">
        <f>SUM(BB7:BB57)</f>
        <v>0</v>
      </c>
      <c r="BC58" s="122">
        <f>SUM(BC7:BC57)</f>
        <v>0</v>
      </c>
      <c r="BD58" s="122">
        <f>SUM(BD7:BD57)</f>
        <v>0</v>
      </c>
      <c r="BE58" s="122">
        <f>SUM(BE7:BE57)</f>
        <v>0</v>
      </c>
    </row>
    <row r="59" spans="1:15" ht="19.5" customHeight="1">
      <c r="A59" s="94" t="s">
        <v>70</v>
      </c>
      <c r="B59" s="95" t="s">
        <v>146</v>
      </c>
      <c r="C59" s="96" t="s">
        <v>147</v>
      </c>
      <c r="D59" s="97"/>
      <c r="E59" s="98"/>
      <c r="F59" s="98"/>
      <c r="G59" s="99"/>
      <c r="H59" s="100"/>
      <c r="I59" s="100"/>
      <c r="O59" s="101">
        <v>1</v>
      </c>
    </row>
    <row r="60" spans="1:104" ht="12.75">
      <c r="A60" s="102">
        <v>19</v>
      </c>
      <c r="B60" s="103" t="s">
        <v>148</v>
      </c>
      <c r="C60" s="104" t="s">
        <v>149</v>
      </c>
      <c r="D60" s="105" t="s">
        <v>150</v>
      </c>
      <c r="E60" s="106">
        <v>1</v>
      </c>
      <c r="F60" s="106"/>
      <c r="G60" s="107"/>
      <c r="O60" s="101">
        <v>2</v>
      </c>
      <c r="AA60" s="85">
        <v>1</v>
      </c>
      <c r="AB60" s="85">
        <v>1</v>
      </c>
      <c r="AC60" s="85">
        <v>1</v>
      </c>
      <c r="AZ60" s="85">
        <v>1</v>
      </c>
      <c r="BA60" s="85">
        <f aca="true" t="shared" si="0" ref="BA60:BA70">IF(AZ60=1,G60,0)</f>
        <v>0</v>
      </c>
      <c r="BB60" s="85">
        <f aca="true" t="shared" si="1" ref="BB60:BB70">IF(AZ60=2,G60,0)</f>
        <v>0</v>
      </c>
      <c r="BC60" s="85">
        <f aca="true" t="shared" si="2" ref="BC60:BC70">IF(AZ60=3,G60,0)</f>
        <v>0</v>
      </c>
      <c r="BD60" s="85">
        <f aca="true" t="shared" si="3" ref="BD60:BD70">IF(AZ60=4,G60,0)</f>
        <v>0</v>
      </c>
      <c r="BE60" s="85">
        <f aca="true" t="shared" si="4" ref="BE60:BE70">IF(AZ60=5,G60,0)</f>
        <v>0</v>
      </c>
      <c r="CA60" s="108">
        <v>1</v>
      </c>
      <c r="CB60" s="108">
        <v>1</v>
      </c>
      <c r="CZ60" s="85">
        <v>0</v>
      </c>
    </row>
    <row r="61" spans="1:104" ht="12.75">
      <c r="A61" s="102">
        <v>20</v>
      </c>
      <c r="B61" s="103" t="s">
        <v>151</v>
      </c>
      <c r="C61" s="104" t="s">
        <v>152</v>
      </c>
      <c r="D61" s="105" t="s">
        <v>153</v>
      </c>
      <c r="E61" s="106">
        <v>1</v>
      </c>
      <c r="F61" s="106"/>
      <c r="G61" s="107"/>
      <c r="O61" s="101">
        <v>2</v>
      </c>
      <c r="AA61" s="85">
        <v>1</v>
      </c>
      <c r="AB61" s="85">
        <v>1</v>
      </c>
      <c r="AC61" s="85">
        <v>1</v>
      </c>
      <c r="AZ61" s="85">
        <v>1</v>
      </c>
      <c r="BA61" s="85">
        <f t="shared" si="0"/>
        <v>0</v>
      </c>
      <c r="BB61" s="85">
        <f t="shared" si="1"/>
        <v>0</v>
      </c>
      <c r="BC61" s="85">
        <f t="shared" si="2"/>
        <v>0</v>
      </c>
      <c r="BD61" s="85">
        <f t="shared" si="3"/>
        <v>0</v>
      </c>
      <c r="BE61" s="85">
        <f t="shared" si="4"/>
        <v>0</v>
      </c>
      <c r="CA61" s="108">
        <v>1</v>
      </c>
      <c r="CB61" s="108">
        <v>1</v>
      </c>
      <c r="CZ61" s="85">
        <v>0</v>
      </c>
    </row>
    <row r="62" spans="1:104" ht="12.75">
      <c r="A62" s="102">
        <v>21</v>
      </c>
      <c r="B62" s="103" t="s">
        <v>154</v>
      </c>
      <c r="C62" s="104" t="s">
        <v>155</v>
      </c>
      <c r="D62" s="105" t="s">
        <v>150</v>
      </c>
      <c r="E62" s="106">
        <v>1</v>
      </c>
      <c r="F62" s="106"/>
      <c r="G62" s="107"/>
      <c r="O62" s="101">
        <v>2</v>
      </c>
      <c r="AA62" s="85">
        <v>1</v>
      </c>
      <c r="AB62" s="85">
        <v>1</v>
      </c>
      <c r="AC62" s="85">
        <v>1</v>
      </c>
      <c r="AZ62" s="85">
        <v>1</v>
      </c>
      <c r="BA62" s="85">
        <f t="shared" si="0"/>
        <v>0</v>
      </c>
      <c r="BB62" s="85">
        <f t="shared" si="1"/>
        <v>0</v>
      </c>
      <c r="BC62" s="85">
        <f t="shared" si="2"/>
        <v>0</v>
      </c>
      <c r="BD62" s="85">
        <f t="shared" si="3"/>
        <v>0</v>
      </c>
      <c r="BE62" s="85">
        <f t="shared" si="4"/>
        <v>0</v>
      </c>
      <c r="CA62" s="108">
        <v>1</v>
      </c>
      <c r="CB62" s="108">
        <v>1</v>
      </c>
      <c r="CZ62" s="85">
        <v>0</v>
      </c>
    </row>
    <row r="63" spans="1:104" ht="22.5">
      <c r="A63" s="102">
        <v>22</v>
      </c>
      <c r="B63" s="103" t="s">
        <v>156</v>
      </c>
      <c r="C63" s="104" t="s">
        <v>157</v>
      </c>
      <c r="D63" s="105" t="s">
        <v>59</v>
      </c>
      <c r="E63" s="106">
        <v>1</v>
      </c>
      <c r="F63" s="106"/>
      <c r="G63" s="107"/>
      <c r="O63" s="101">
        <v>2</v>
      </c>
      <c r="AA63" s="85">
        <v>1</v>
      </c>
      <c r="AB63" s="85">
        <v>1</v>
      </c>
      <c r="AC63" s="85">
        <v>1</v>
      </c>
      <c r="AZ63" s="85">
        <v>1</v>
      </c>
      <c r="BA63" s="85">
        <f t="shared" si="0"/>
        <v>0</v>
      </c>
      <c r="BB63" s="85">
        <f t="shared" si="1"/>
        <v>0</v>
      </c>
      <c r="BC63" s="85">
        <f t="shared" si="2"/>
        <v>0</v>
      </c>
      <c r="BD63" s="85">
        <f t="shared" si="3"/>
        <v>0</v>
      </c>
      <c r="BE63" s="85">
        <f t="shared" si="4"/>
        <v>0</v>
      </c>
      <c r="CA63" s="108">
        <v>1</v>
      </c>
      <c r="CB63" s="108">
        <v>1</v>
      </c>
      <c r="CZ63" s="85">
        <v>0</v>
      </c>
    </row>
    <row r="64" spans="1:104" ht="12.75">
      <c r="A64" s="102">
        <v>23</v>
      </c>
      <c r="B64" s="103" t="s">
        <v>158</v>
      </c>
      <c r="C64" s="104" t="s">
        <v>159</v>
      </c>
      <c r="D64" s="105" t="s">
        <v>153</v>
      </c>
      <c r="E64" s="106">
        <v>1</v>
      </c>
      <c r="F64" s="106"/>
      <c r="G64" s="107"/>
      <c r="O64" s="101">
        <v>2</v>
      </c>
      <c r="AA64" s="85">
        <v>1</v>
      </c>
      <c r="AB64" s="85">
        <v>1</v>
      </c>
      <c r="AC64" s="85">
        <v>1</v>
      </c>
      <c r="AZ64" s="85">
        <v>1</v>
      </c>
      <c r="BA64" s="85">
        <f t="shared" si="0"/>
        <v>0</v>
      </c>
      <c r="BB64" s="85">
        <f t="shared" si="1"/>
        <v>0</v>
      </c>
      <c r="BC64" s="85">
        <f t="shared" si="2"/>
        <v>0</v>
      </c>
      <c r="BD64" s="85">
        <f t="shared" si="3"/>
        <v>0</v>
      </c>
      <c r="BE64" s="85">
        <f t="shared" si="4"/>
        <v>0</v>
      </c>
      <c r="CA64" s="108">
        <v>1</v>
      </c>
      <c r="CB64" s="108">
        <v>1</v>
      </c>
      <c r="CZ64" s="85">
        <v>0</v>
      </c>
    </row>
    <row r="65" spans="1:104" ht="12.75">
      <c r="A65" s="102">
        <v>24</v>
      </c>
      <c r="B65" s="103" t="s">
        <v>160</v>
      </c>
      <c r="C65" s="104" t="s">
        <v>161</v>
      </c>
      <c r="D65" s="105" t="s">
        <v>153</v>
      </c>
      <c r="E65" s="106">
        <v>1</v>
      </c>
      <c r="F65" s="106"/>
      <c r="G65" s="107"/>
      <c r="O65" s="101">
        <v>2</v>
      </c>
      <c r="AA65" s="85">
        <v>1</v>
      </c>
      <c r="AB65" s="85">
        <v>1</v>
      </c>
      <c r="AC65" s="85">
        <v>1</v>
      </c>
      <c r="AZ65" s="85">
        <v>1</v>
      </c>
      <c r="BA65" s="85">
        <f t="shared" si="0"/>
        <v>0</v>
      </c>
      <c r="BB65" s="85">
        <f t="shared" si="1"/>
        <v>0</v>
      </c>
      <c r="BC65" s="85">
        <f t="shared" si="2"/>
        <v>0</v>
      </c>
      <c r="BD65" s="85">
        <f t="shared" si="3"/>
        <v>0</v>
      </c>
      <c r="BE65" s="85">
        <f t="shared" si="4"/>
        <v>0</v>
      </c>
      <c r="CA65" s="108">
        <v>1</v>
      </c>
      <c r="CB65" s="108">
        <v>1</v>
      </c>
      <c r="CZ65" s="85">
        <v>0</v>
      </c>
    </row>
    <row r="66" spans="1:104" ht="12.75">
      <c r="A66" s="102">
        <v>25</v>
      </c>
      <c r="B66" s="103" t="s">
        <v>162</v>
      </c>
      <c r="C66" s="104" t="s">
        <v>163</v>
      </c>
      <c r="D66" s="105" t="s">
        <v>59</v>
      </c>
      <c r="E66" s="106">
        <v>1</v>
      </c>
      <c r="F66" s="106"/>
      <c r="G66" s="107"/>
      <c r="O66" s="101">
        <v>2</v>
      </c>
      <c r="AA66" s="85">
        <v>1</v>
      </c>
      <c r="AB66" s="85">
        <v>1</v>
      </c>
      <c r="AC66" s="85">
        <v>1</v>
      </c>
      <c r="AZ66" s="85">
        <v>1</v>
      </c>
      <c r="BA66" s="85">
        <f t="shared" si="0"/>
        <v>0</v>
      </c>
      <c r="BB66" s="85">
        <f t="shared" si="1"/>
        <v>0</v>
      </c>
      <c r="BC66" s="85">
        <f t="shared" si="2"/>
        <v>0</v>
      </c>
      <c r="BD66" s="85">
        <f t="shared" si="3"/>
        <v>0</v>
      </c>
      <c r="BE66" s="85">
        <f t="shared" si="4"/>
        <v>0</v>
      </c>
      <c r="CA66" s="108">
        <v>1</v>
      </c>
      <c r="CB66" s="108">
        <v>1</v>
      </c>
      <c r="CZ66" s="85">
        <v>0</v>
      </c>
    </row>
    <row r="67" spans="1:104" ht="12" customHeight="1">
      <c r="A67" s="102">
        <v>26</v>
      </c>
      <c r="B67" s="103" t="s">
        <v>164</v>
      </c>
      <c r="C67" s="104" t="s">
        <v>280</v>
      </c>
      <c r="D67" s="105" t="s">
        <v>59</v>
      </c>
      <c r="E67" s="106">
        <v>1</v>
      </c>
      <c r="F67" s="106"/>
      <c r="G67" s="107"/>
      <c r="O67" s="101">
        <v>2</v>
      </c>
      <c r="AA67" s="85">
        <v>1</v>
      </c>
      <c r="AB67" s="85">
        <v>1</v>
      </c>
      <c r="AC67" s="85">
        <v>1</v>
      </c>
      <c r="AZ67" s="85">
        <v>1</v>
      </c>
      <c r="BA67" s="85">
        <f t="shared" si="0"/>
        <v>0</v>
      </c>
      <c r="BB67" s="85">
        <f t="shared" si="1"/>
        <v>0</v>
      </c>
      <c r="BC67" s="85">
        <f t="shared" si="2"/>
        <v>0</v>
      </c>
      <c r="BD67" s="85">
        <f t="shared" si="3"/>
        <v>0</v>
      </c>
      <c r="BE67" s="85">
        <f t="shared" si="4"/>
        <v>0</v>
      </c>
      <c r="CA67" s="108">
        <v>1</v>
      </c>
      <c r="CB67" s="108">
        <v>1</v>
      </c>
      <c r="CZ67" s="85">
        <v>0</v>
      </c>
    </row>
    <row r="68" spans="1:104" ht="22.5">
      <c r="A68" s="102">
        <v>27</v>
      </c>
      <c r="B68" s="103" t="s">
        <v>165</v>
      </c>
      <c r="C68" s="104" t="s">
        <v>166</v>
      </c>
      <c r="D68" s="105" t="s">
        <v>153</v>
      </c>
      <c r="E68" s="106">
        <v>1</v>
      </c>
      <c r="F68" s="106"/>
      <c r="G68" s="107"/>
      <c r="O68" s="101">
        <v>2</v>
      </c>
      <c r="AA68" s="85">
        <v>1</v>
      </c>
      <c r="AB68" s="85">
        <v>1</v>
      </c>
      <c r="AC68" s="85">
        <v>1</v>
      </c>
      <c r="AZ68" s="85">
        <v>1</v>
      </c>
      <c r="BA68" s="85">
        <f t="shared" si="0"/>
        <v>0</v>
      </c>
      <c r="BB68" s="85">
        <f t="shared" si="1"/>
        <v>0</v>
      </c>
      <c r="BC68" s="85">
        <f t="shared" si="2"/>
        <v>0</v>
      </c>
      <c r="BD68" s="85">
        <f t="shared" si="3"/>
        <v>0</v>
      </c>
      <c r="BE68" s="85">
        <f t="shared" si="4"/>
        <v>0</v>
      </c>
      <c r="CA68" s="108">
        <v>1</v>
      </c>
      <c r="CB68" s="108">
        <v>1</v>
      </c>
      <c r="CZ68" s="85">
        <v>0</v>
      </c>
    </row>
    <row r="69" spans="1:104" ht="12.75">
      <c r="A69" s="102">
        <v>28</v>
      </c>
      <c r="B69" s="103" t="s">
        <v>167</v>
      </c>
      <c r="C69" s="104" t="s">
        <v>168</v>
      </c>
      <c r="D69" s="105" t="s">
        <v>153</v>
      </c>
      <c r="E69" s="106">
        <v>1</v>
      </c>
      <c r="F69" s="106"/>
      <c r="G69" s="107"/>
      <c r="O69" s="101">
        <v>2</v>
      </c>
      <c r="AA69" s="85">
        <v>1</v>
      </c>
      <c r="AB69" s="85">
        <v>1</v>
      </c>
      <c r="AC69" s="85">
        <v>1</v>
      </c>
      <c r="AZ69" s="85">
        <v>1</v>
      </c>
      <c r="BA69" s="85">
        <f t="shared" si="0"/>
        <v>0</v>
      </c>
      <c r="BB69" s="85">
        <f t="shared" si="1"/>
        <v>0</v>
      </c>
      <c r="BC69" s="85">
        <f t="shared" si="2"/>
        <v>0</v>
      </c>
      <c r="BD69" s="85">
        <f t="shared" si="3"/>
        <v>0</v>
      </c>
      <c r="BE69" s="85">
        <f t="shared" si="4"/>
        <v>0</v>
      </c>
      <c r="CA69" s="108">
        <v>1</v>
      </c>
      <c r="CB69" s="108">
        <v>1</v>
      </c>
      <c r="CZ69" s="85">
        <v>0</v>
      </c>
    </row>
    <row r="70" spans="1:104" ht="12.75">
      <c r="A70" s="102">
        <v>29</v>
      </c>
      <c r="B70" s="103" t="s">
        <v>169</v>
      </c>
      <c r="C70" s="104" t="s">
        <v>170</v>
      </c>
      <c r="D70" s="105" t="s">
        <v>171</v>
      </c>
      <c r="E70" s="106">
        <v>30</v>
      </c>
      <c r="F70" s="106"/>
      <c r="G70" s="107"/>
      <c r="O70" s="101">
        <v>2</v>
      </c>
      <c r="AA70" s="85">
        <v>1</v>
      </c>
      <c r="AB70" s="85">
        <v>1</v>
      </c>
      <c r="AC70" s="85">
        <v>1</v>
      </c>
      <c r="AZ70" s="85">
        <v>1</v>
      </c>
      <c r="BA70" s="85">
        <f t="shared" si="0"/>
        <v>0</v>
      </c>
      <c r="BB70" s="85">
        <f t="shared" si="1"/>
        <v>0</v>
      </c>
      <c r="BC70" s="85">
        <f t="shared" si="2"/>
        <v>0</v>
      </c>
      <c r="BD70" s="85">
        <f t="shared" si="3"/>
        <v>0</v>
      </c>
      <c r="BE70" s="85">
        <f t="shared" si="4"/>
        <v>0</v>
      </c>
      <c r="CA70" s="108">
        <v>1</v>
      </c>
      <c r="CB70" s="108">
        <v>1</v>
      </c>
      <c r="CZ70" s="85">
        <v>0</v>
      </c>
    </row>
    <row r="71" spans="1:57" ht="12.75">
      <c r="A71" s="115"/>
      <c r="B71" s="116" t="s">
        <v>73</v>
      </c>
      <c r="C71" s="117" t="str">
        <f>CONCATENATE(B59," ",C59)</f>
        <v>11 Přípravné a přidružené práce</v>
      </c>
      <c r="D71" s="118"/>
      <c r="E71" s="119"/>
      <c r="F71" s="120"/>
      <c r="G71" s="121"/>
      <c r="O71" s="101">
        <v>4</v>
      </c>
      <c r="BA71" s="122">
        <f>SUM(BA59:BA70)</f>
        <v>0</v>
      </c>
      <c r="BB71" s="122">
        <f>SUM(BB59:BB70)</f>
        <v>0</v>
      </c>
      <c r="BC71" s="122">
        <f>SUM(BC59:BC70)</f>
        <v>0</v>
      </c>
      <c r="BD71" s="122">
        <f>SUM(BD59:BD70)</f>
        <v>0</v>
      </c>
      <c r="BE71" s="122">
        <f>SUM(BE59:BE70)</f>
        <v>0</v>
      </c>
    </row>
    <row r="72" spans="1:15" ht="19.5" customHeight="1">
      <c r="A72" s="94" t="s">
        <v>70</v>
      </c>
      <c r="B72" s="95" t="s">
        <v>172</v>
      </c>
      <c r="C72" s="96" t="s">
        <v>173</v>
      </c>
      <c r="D72" s="97"/>
      <c r="E72" s="98"/>
      <c r="F72" s="98"/>
      <c r="G72" s="99"/>
      <c r="H72" s="100"/>
      <c r="I72" s="100"/>
      <c r="O72" s="101">
        <v>1</v>
      </c>
    </row>
    <row r="73" spans="1:104" ht="12" customHeight="1">
      <c r="A73" s="102">
        <v>30</v>
      </c>
      <c r="B73" s="103" t="s">
        <v>174</v>
      </c>
      <c r="C73" s="104" t="s">
        <v>175</v>
      </c>
      <c r="D73" s="105" t="s">
        <v>89</v>
      </c>
      <c r="E73" s="106">
        <v>2.22</v>
      </c>
      <c r="F73" s="106"/>
      <c r="G73" s="107"/>
      <c r="O73" s="101">
        <v>2</v>
      </c>
      <c r="AA73" s="85">
        <v>1</v>
      </c>
      <c r="AB73" s="85">
        <v>1</v>
      </c>
      <c r="AC73" s="85">
        <v>1</v>
      </c>
      <c r="AZ73" s="85">
        <v>1</v>
      </c>
      <c r="BA73" s="85">
        <f>IF(AZ73=1,G73,0)</f>
        <v>0</v>
      </c>
      <c r="BB73" s="85">
        <f>IF(AZ73=2,G73,0)</f>
        <v>0</v>
      </c>
      <c r="BC73" s="85">
        <f>IF(AZ73=3,G73,0)</f>
        <v>0</v>
      </c>
      <c r="BD73" s="85">
        <f>IF(AZ73=4,G73,0)</f>
        <v>0</v>
      </c>
      <c r="BE73" s="85">
        <f>IF(AZ73=5,G73,0)</f>
        <v>0</v>
      </c>
      <c r="CA73" s="108">
        <v>1</v>
      </c>
      <c r="CB73" s="108">
        <v>1</v>
      </c>
      <c r="CZ73" s="85">
        <v>1.9205</v>
      </c>
    </row>
    <row r="74" spans="1:15" ht="12.75">
      <c r="A74" s="109"/>
      <c r="B74" s="111"/>
      <c r="C74" s="145" t="s">
        <v>176</v>
      </c>
      <c r="D74" s="146"/>
      <c r="E74" s="112">
        <v>2.22</v>
      </c>
      <c r="F74" s="113"/>
      <c r="G74" s="114"/>
      <c r="M74" s="110" t="s">
        <v>176</v>
      </c>
      <c r="O74" s="101"/>
    </row>
    <row r="75" spans="1:104" ht="12.75">
      <c r="A75" s="102">
        <v>31</v>
      </c>
      <c r="B75" s="103" t="s">
        <v>177</v>
      </c>
      <c r="C75" s="104" t="s">
        <v>178</v>
      </c>
      <c r="D75" s="105" t="s">
        <v>78</v>
      </c>
      <c r="E75" s="106">
        <v>74</v>
      </c>
      <c r="F75" s="106"/>
      <c r="G75" s="107"/>
      <c r="O75" s="101">
        <v>2</v>
      </c>
      <c r="AA75" s="85">
        <v>1</v>
      </c>
      <c r="AB75" s="85">
        <v>1</v>
      </c>
      <c r="AC75" s="85">
        <v>1</v>
      </c>
      <c r="AZ75" s="85">
        <v>1</v>
      </c>
      <c r="BA75" s="85">
        <f>IF(AZ75=1,G75,0)</f>
        <v>0</v>
      </c>
      <c r="BB75" s="85">
        <f>IF(AZ75=2,G75,0)</f>
        <v>0</v>
      </c>
      <c r="BC75" s="85">
        <f>IF(AZ75=3,G75,0)</f>
        <v>0</v>
      </c>
      <c r="BD75" s="85">
        <f>IF(AZ75=4,G75,0)</f>
        <v>0</v>
      </c>
      <c r="BE75" s="85">
        <f>IF(AZ75=5,G75,0)</f>
        <v>0</v>
      </c>
      <c r="CA75" s="108">
        <v>1</v>
      </c>
      <c r="CB75" s="108">
        <v>1</v>
      </c>
      <c r="CZ75" s="85">
        <v>0.00868</v>
      </c>
    </row>
    <row r="76" spans="1:104" ht="12.75">
      <c r="A76" s="102">
        <v>32</v>
      </c>
      <c r="B76" s="103" t="s">
        <v>179</v>
      </c>
      <c r="C76" s="104" t="s">
        <v>180</v>
      </c>
      <c r="D76" s="105" t="s">
        <v>181</v>
      </c>
      <c r="E76" s="106">
        <v>2</v>
      </c>
      <c r="F76" s="106"/>
      <c r="G76" s="107"/>
      <c r="O76" s="101">
        <v>2</v>
      </c>
      <c r="AA76" s="85">
        <v>1</v>
      </c>
      <c r="AB76" s="85">
        <v>1</v>
      </c>
      <c r="AC76" s="85">
        <v>1</v>
      </c>
      <c r="AZ76" s="85">
        <v>1</v>
      </c>
      <c r="BA76" s="85">
        <f>IF(AZ76=1,G76,0)</f>
        <v>0</v>
      </c>
      <c r="BB76" s="85">
        <f>IF(AZ76=2,G76,0)</f>
        <v>0</v>
      </c>
      <c r="BC76" s="85">
        <f>IF(AZ76=3,G76,0)</f>
        <v>0</v>
      </c>
      <c r="BD76" s="85">
        <f>IF(AZ76=4,G76,0)</f>
        <v>0</v>
      </c>
      <c r="BE76" s="85">
        <f>IF(AZ76=5,G76,0)</f>
        <v>0</v>
      </c>
      <c r="CA76" s="108">
        <v>1</v>
      </c>
      <c r="CB76" s="108">
        <v>1</v>
      </c>
      <c r="CZ76" s="85">
        <v>0</v>
      </c>
    </row>
    <row r="77" spans="1:57" ht="12.75">
      <c r="A77" s="115"/>
      <c r="B77" s="116" t="s">
        <v>73</v>
      </c>
      <c r="C77" s="117" t="str">
        <f>CONCATENATE(B72," ",C72)</f>
        <v>2 Základy a zvláštní zakládání</v>
      </c>
      <c r="D77" s="118"/>
      <c r="E77" s="119"/>
      <c r="F77" s="120"/>
      <c r="G77" s="121"/>
      <c r="O77" s="101">
        <v>4</v>
      </c>
      <c r="BA77" s="122">
        <f>SUM(BA72:BA76)</f>
        <v>0</v>
      </c>
      <c r="BB77" s="122">
        <f>SUM(BB72:BB76)</f>
        <v>0</v>
      </c>
      <c r="BC77" s="122">
        <f>SUM(BC72:BC76)</f>
        <v>0</v>
      </c>
      <c r="BD77" s="122">
        <f>SUM(BD72:BD76)</f>
        <v>0</v>
      </c>
      <c r="BE77" s="122">
        <f>SUM(BE72:BE76)</f>
        <v>0</v>
      </c>
    </row>
    <row r="78" spans="1:15" ht="19.5" customHeight="1">
      <c r="A78" s="94" t="s">
        <v>70</v>
      </c>
      <c r="B78" s="95" t="s">
        <v>182</v>
      </c>
      <c r="C78" s="96" t="s">
        <v>183</v>
      </c>
      <c r="D78" s="97"/>
      <c r="E78" s="98"/>
      <c r="F78" s="98"/>
      <c r="G78" s="99"/>
      <c r="H78" s="100"/>
      <c r="I78" s="100"/>
      <c r="O78" s="101">
        <v>1</v>
      </c>
    </row>
    <row r="79" spans="1:104" ht="12.75">
      <c r="A79" s="102">
        <v>33</v>
      </c>
      <c r="B79" s="103" t="s">
        <v>184</v>
      </c>
      <c r="C79" s="104" t="s">
        <v>185</v>
      </c>
      <c r="D79" s="105" t="s">
        <v>89</v>
      </c>
      <c r="E79" s="106">
        <v>8.14</v>
      </c>
      <c r="F79" s="106"/>
      <c r="G79" s="107"/>
      <c r="O79" s="101">
        <v>2</v>
      </c>
      <c r="AA79" s="85">
        <v>1</v>
      </c>
      <c r="AB79" s="85">
        <v>1</v>
      </c>
      <c r="AC79" s="85">
        <v>1</v>
      </c>
      <c r="AZ79" s="85">
        <v>1</v>
      </c>
      <c r="BA79" s="85">
        <f>IF(AZ79=1,G79,0)</f>
        <v>0</v>
      </c>
      <c r="BB79" s="85">
        <f>IF(AZ79=2,G79,0)</f>
        <v>0</v>
      </c>
      <c r="BC79" s="85">
        <f>IF(AZ79=3,G79,0)</f>
        <v>0</v>
      </c>
      <c r="BD79" s="85">
        <f>IF(AZ79=4,G79,0)</f>
        <v>0</v>
      </c>
      <c r="BE79" s="85">
        <f>IF(AZ79=5,G79,0)</f>
        <v>0</v>
      </c>
      <c r="CA79" s="108">
        <v>1</v>
      </c>
      <c r="CB79" s="108">
        <v>1</v>
      </c>
      <c r="CZ79" s="85">
        <v>1.1322</v>
      </c>
    </row>
    <row r="80" spans="1:15" ht="12.75">
      <c r="A80" s="109"/>
      <c r="B80" s="111"/>
      <c r="C80" s="145" t="s">
        <v>186</v>
      </c>
      <c r="D80" s="146"/>
      <c r="E80" s="112">
        <v>8.14</v>
      </c>
      <c r="F80" s="113"/>
      <c r="G80" s="114"/>
      <c r="M80" s="110" t="s">
        <v>186</v>
      </c>
      <c r="O80" s="101"/>
    </row>
    <row r="81" spans="1:104" ht="12.75">
      <c r="A81" s="102">
        <v>34</v>
      </c>
      <c r="B81" s="103" t="s">
        <v>187</v>
      </c>
      <c r="C81" s="104" t="s">
        <v>188</v>
      </c>
      <c r="D81" s="105" t="s">
        <v>78</v>
      </c>
      <c r="E81" s="106">
        <v>74</v>
      </c>
      <c r="F81" s="106"/>
      <c r="G81" s="107"/>
      <c r="O81" s="101">
        <v>2</v>
      </c>
      <c r="AA81" s="85">
        <v>1</v>
      </c>
      <c r="AB81" s="85">
        <v>9</v>
      </c>
      <c r="AC81" s="85">
        <v>9</v>
      </c>
      <c r="AZ81" s="85">
        <v>1</v>
      </c>
      <c r="BA81" s="85">
        <f>IF(AZ81=1,G81,0)</f>
        <v>0</v>
      </c>
      <c r="BB81" s="85">
        <f>IF(AZ81=2,G81,0)</f>
        <v>0</v>
      </c>
      <c r="BC81" s="85">
        <f>IF(AZ81=3,G81,0)</f>
        <v>0</v>
      </c>
      <c r="BD81" s="85">
        <f>IF(AZ81=4,G81,0)</f>
        <v>0</v>
      </c>
      <c r="BE81" s="85">
        <f>IF(AZ81=5,G81,0)</f>
        <v>0</v>
      </c>
      <c r="CA81" s="108">
        <v>1</v>
      </c>
      <c r="CB81" s="108">
        <v>9</v>
      </c>
      <c r="CZ81" s="85">
        <v>0.00031</v>
      </c>
    </row>
    <row r="82" spans="1:57" ht="12.75">
      <c r="A82" s="115"/>
      <c r="B82" s="116" t="s">
        <v>73</v>
      </c>
      <c r="C82" s="117" t="str">
        <f>CONCATENATE(B78," ",C78)</f>
        <v>4 Vodorovné konstrukce</v>
      </c>
      <c r="D82" s="118"/>
      <c r="E82" s="119"/>
      <c r="F82" s="120"/>
      <c r="G82" s="121"/>
      <c r="O82" s="101">
        <v>4</v>
      </c>
      <c r="BA82" s="122">
        <f>SUM(BA78:BA81)</f>
        <v>0</v>
      </c>
      <c r="BB82" s="122">
        <f>SUM(BB78:BB81)</f>
        <v>0</v>
      </c>
      <c r="BC82" s="122">
        <f>SUM(BC78:BC81)</f>
        <v>0</v>
      </c>
      <c r="BD82" s="122">
        <f>SUM(BD78:BD81)</f>
        <v>0</v>
      </c>
      <c r="BE82" s="122">
        <f>SUM(BE78:BE81)</f>
        <v>0</v>
      </c>
    </row>
    <row r="83" spans="1:15" ht="19.5" customHeight="1">
      <c r="A83" s="94" t="s">
        <v>70</v>
      </c>
      <c r="B83" s="95" t="s">
        <v>189</v>
      </c>
      <c r="C83" s="96" t="s">
        <v>190</v>
      </c>
      <c r="D83" s="97"/>
      <c r="E83" s="98"/>
      <c r="F83" s="98"/>
      <c r="G83" s="99"/>
      <c r="H83" s="100"/>
      <c r="I83" s="100"/>
      <c r="O83" s="101">
        <v>1</v>
      </c>
    </row>
    <row r="84" spans="1:104" ht="12.75">
      <c r="A84" s="102">
        <v>35</v>
      </c>
      <c r="B84" s="103" t="s">
        <v>191</v>
      </c>
      <c r="C84" s="104" t="s">
        <v>192</v>
      </c>
      <c r="D84" s="105" t="s">
        <v>89</v>
      </c>
      <c r="E84" s="106">
        <v>12.21</v>
      </c>
      <c r="F84" s="106"/>
      <c r="G84" s="107"/>
      <c r="O84" s="101">
        <v>2</v>
      </c>
      <c r="AA84" s="85">
        <v>1</v>
      </c>
      <c r="AB84" s="85">
        <v>1</v>
      </c>
      <c r="AC84" s="85">
        <v>1</v>
      </c>
      <c r="AZ84" s="85">
        <v>1</v>
      </c>
      <c r="BA84" s="85">
        <f>IF(AZ84=1,G84,0)</f>
        <v>0</v>
      </c>
      <c r="BB84" s="85">
        <f>IF(AZ84=2,G84,0)</f>
        <v>0</v>
      </c>
      <c r="BC84" s="85">
        <f>IF(AZ84=3,G84,0)</f>
        <v>0</v>
      </c>
      <c r="BD84" s="85">
        <f>IF(AZ84=4,G84,0)</f>
        <v>0</v>
      </c>
      <c r="BE84" s="85">
        <f>IF(AZ84=5,G84,0)</f>
        <v>0</v>
      </c>
      <c r="CA84" s="108">
        <v>1</v>
      </c>
      <c r="CB84" s="108">
        <v>1</v>
      </c>
      <c r="CZ84" s="85">
        <v>1.6867</v>
      </c>
    </row>
    <row r="85" spans="1:15" ht="12.75">
      <c r="A85" s="109"/>
      <c r="B85" s="111"/>
      <c r="C85" s="145" t="s">
        <v>193</v>
      </c>
      <c r="D85" s="146"/>
      <c r="E85" s="112">
        <v>12.21</v>
      </c>
      <c r="F85" s="113"/>
      <c r="G85" s="114"/>
      <c r="M85" s="110" t="s">
        <v>193</v>
      </c>
      <c r="O85" s="101"/>
    </row>
    <row r="86" spans="1:104" ht="12.75">
      <c r="A86" s="102">
        <v>36</v>
      </c>
      <c r="B86" s="103" t="s">
        <v>194</v>
      </c>
      <c r="C86" s="104" t="s">
        <v>195</v>
      </c>
      <c r="D86" s="105" t="s">
        <v>123</v>
      </c>
      <c r="E86" s="106">
        <v>33.9845</v>
      </c>
      <c r="F86" s="106"/>
      <c r="G86" s="107"/>
      <c r="O86" s="101">
        <v>2</v>
      </c>
      <c r="AA86" s="85">
        <v>1</v>
      </c>
      <c r="AB86" s="85">
        <v>1</v>
      </c>
      <c r="AC86" s="85">
        <v>1</v>
      </c>
      <c r="AZ86" s="85">
        <v>1</v>
      </c>
      <c r="BA86" s="85">
        <f>IF(AZ86=1,G86,0)</f>
        <v>0</v>
      </c>
      <c r="BB86" s="85">
        <f>IF(AZ86=2,G86,0)</f>
        <v>0</v>
      </c>
      <c r="BC86" s="85">
        <f>IF(AZ86=3,G86,0)</f>
        <v>0</v>
      </c>
      <c r="BD86" s="85">
        <f>IF(AZ86=4,G86,0)</f>
        <v>0</v>
      </c>
      <c r="BE86" s="85">
        <f>IF(AZ86=5,G86,0)</f>
        <v>0</v>
      </c>
      <c r="CA86" s="108">
        <v>1</v>
      </c>
      <c r="CB86" s="108">
        <v>1</v>
      </c>
      <c r="CZ86" s="85">
        <v>1.1</v>
      </c>
    </row>
    <row r="87" spans="1:15" ht="12.75">
      <c r="A87" s="109"/>
      <c r="B87" s="111"/>
      <c r="C87" s="145" t="s">
        <v>196</v>
      </c>
      <c r="D87" s="146"/>
      <c r="E87" s="112">
        <v>33.9845</v>
      </c>
      <c r="F87" s="113"/>
      <c r="G87" s="114"/>
      <c r="M87" s="110" t="s">
        <v>196</v>
      </c>
      <c r="O87" s="101"/>
    </row>
    <row r="88" spans="1:104" ht="12.75">
      <c r="A88" s="102">
        <v>37</v>
      </c>
      <c r="B88" s="103" t="s">
        <v>197</v>
      </c>
      <c r="C88" s="104" t="s">
        <v>198</v>
      </c>
      <c r="D88" s="105" t="s">
        <v>108</v>
      </c>
      <c r="E88" s="106">
        <v>111</v>
      </c>
      <c r="F88" s="106"/>
      <c r="G88" s="107"/>
      <c r="O88" s="101">
        <v>2</v>
      </c>
      <c r="AA88" s="85">
        <v>1</v>
      </c>
      <c r="AB88" s="85">
        <v>1</v>
      </c>
      <c r="AC88" s="85">
        <v>1</v>
      </c>
      <c r="AZ88" s="85">
        <v>1</v>
      </c>
      <c r="BA88" s="85">
        <f>IF(AZ88=1,G88,0)</f>
        <v>0</v>
      </c>
      <c r="BB88" s="85">
        <f>IF(AZ88=2,G88,0)</f>
        <v>0</v>
      </c>
      <c r="BC88" s="85">
        <f>IF(AZ88=3,G88,0)</f>
        <v>0</v>
      </c>
      <c r="BD88" s="85">
        <f>IF(AZ88=4,G88,0)</f>
        <v>0</v>
      </c>
      <c r="BE88" s="85">
        <f>IF(AZ88=5,G88,0)</f>
        <v>0</v>
      </c>
      <c r="CA88" s="108">
        <v>1</v>
      </c>
      <c r="CB88" s="108">
        <v>1</v>
      </c>
      <c r="CZ88" s="85">
        <v>0.00061</v>
      </c>
    </row>
    <row r="89" spans="1:15" ht="12.75">
      <c r="A89" s="109"/>
      <c r="B89" s="111"/>
      <c r="C89" s="145" t="s">
        <v>199</v>
      </c>
      <c r="D89" s="146"/>
      <c r="E89" s="112">
        <v>111</v>
      </c>
      <c r="F89" s="113"/>
      <c r="G89" s="114"/>
      <c r="M89" s="110" t="s">
        <v>199</v>
      </c>
      <c r="O89" s="101"/>
    </row>
    <row r="90" spans="1:104" ht="22.5">
      <c r="A90" s="102">
        <v>38</v>
      </c>
      <c r="B90" s="103" t="s">
        <v>200</v>
      </c>
      <c r="C90" s="104" t="s">
        <v>291</v>
      </c>
      <c r="D90" s="105" t="s">
        <v>108</v>
      </c>
      <c r="E90" s="106">
        <v>111</v>
      </c>
      <c r="F90" s="106"/>
      <c r="G90" s="107"/>
      <c r="O90" s="101">
        <v>2</v>
      </c>
      <c r="AA90" s="85">
        <v>1</v>
      </c>
      <c r="AB90" s="85">
        <v>1</v>
      </c>
      <c r="AC90" s="85">
        <v>1</v>
      </c>
      <c r="AZ90" s="85">
        <v>1</v>
      </c>
      <c r="BA90" s="85">
        <f>IF(AZ90=1,G90,0)</f>
        <v>0</v>
      </c>
      <c r="BB90" s="85">
        <f>IF(AZ90=2,G90,0)</f>
        <v>0</v>
      </c>
      <c r="BC90" s="85">
        <f>IF(AZ90=3,G90,0)</f>
        <v>0</v>
      </c>
      <c r="BD90" s="85">
        <f>IF(AZ90=4,G90,0)</f>
        <v>0</v>
      </c>
      <c r="BE90" s="85">
        <f>IF(AZ90=5,G90,0)</f>
        <v>0</v>
      </c>
      <c r="CA90" s="108">
        <v>1</v>
      </c>
      <c r="CB90" s="108">
        <v>1</v>
      </c>
      <c r="CZ90" s="85">
        <v>0.12966</v>
      </c>
    </row>
    <row r="91" spans="1:15" ht="12" customHeight="1">
      <c r="A91" s="109"/>
      <c r="B91" s="111"/>
      <c r="C91" s="145" t="s">
        <v>281</v>
      </c>
      <c r="D91" s="146"/>
      <c r="E91" s="112">
        <v>111</v>
      </c>
      <c r="F91" s="113"/>
      <c r="G91" s="114"/>
      <c r="M91" s="110" t="s">
        <v>201</v>
      </c>
      <c r="O91" s="101"/>
    </row>
    <row r="92" spans="1:104" ht="22.5">
      <c r="A92" s="102">
        <v>39</v>
      </c>
      <c r="B92" s="103" t="s">
        <v>202</v>
      </c>
      <c r="C92" s="104" t="s">
        <v>203</v>
      </c>
      <c r="D92" s="105" t="s">
        <v>108</v>
      </c>
      <c r="E92" s="106">
        <v>81.4</v>
      </c>
      <c r="F92" s="106"/>
      <c r="G92" s="107"/>
      <c r="O92" s="101">
        <v>2</v>
      </c>
      <c r="AA92" s="85">
        <v>1</v>
      </c>
      <c r="AB92" s="85">
        <v>1</v>
      </c>
      <c r="AC92" s="85">
        <v>1</v>
      </c>
      <c r="AZ92" s="85">
        <v>1</v>
      </c>
      <c r="BA92" s="85">
        <f>IF(AZ92=1,G92,0)</f>
        <v>0</v>
      </c>
      <c r="BB92" s="85">
        <f>IF(AZ92=2,G92,0)</f>
        <v>0</v>
      </c>
      <c r="BC92" s="85">
        <f>IF(AZ92=3,G92,0)</f>
        <v>0</v>
      </c>
      <c r="BD92" s="85">
        <f>IF(AZ92=4,G92,0)</f>
        <v>0</v>
      </c>
      <c r="BE92" s="85">
        <f>IF(AZ92=5,G92,0)</f>
        <v>0</v>
      </c>
      <c r="CA92" s="108">
        <v>1</v>
      </c>
      <c r="CB92" s="108">
        <v>1</v>
      </c>
      <c r="CZ92" s="85">
        <v>0.15559</v>
      </c>
    </row>
    <row r="93" spans="1:15" ht="12.75">
      <c r="A93" s="109"/>
      <c r="B93" s="111"/>
      <c r="C93" s="145" t="s">
        <v>204</v>
      </c>
      <c r="D93" s="146"/>
      <c r="E93" s="112">
        <v>81.4</v>
      </c>
      <c r="F93" s="113"/>
      <c r="G93" s="114"/>
      <c r="M93" s="110" t="s">
        <v>204</v>
      </c>
      <c r="O93" s="101"/>
    </row>
    <row r="94" spans="1:57" ht="12.75">
      <c r="A94" s="115"/>
      <c r="B94" s="116" t="s">
        <v>73</v>
      </c>
      <c r="C94" s="117" t="str">
        <f>CONCATENATE(B83," ",C83)</f>
        <v>5 Komunikace</v>
      </c>
      <c r="D94" s="118"/>
      <c r="E94" s="119"/>
      <c r="F94" s="120"/>
      <c r="G94" s="121"/>
      <c r="O94" s="101">
        <v>4</v>
      </c>
      <c r="BA94" s="122">
        <f>SUM(BA83:BA93)</f>
        <v>0</v>
      </c>
      <c r="BB94" s="122">
        <f>SUM(BB83:BB93)</f>
        <v>0</v>
      </c>
      <c r="BC94" s="122">
        <f>SUM(BC83:BC93)</f>
        <v>0</v>
      </c>
      <c r="BD94" s="122">
        <f>SUM(BD83:BD93)</f>
        <v>0</v>
      </c>
      <c r="BE94" s="122">
        <f>SUM(BE83:BE93)</f>
        <v>0</v>
      </c>
    </row>
    <row r="95" spans="1:15" ht="19.5" customHeight="1">
      <c r="A95" s="94" t="s">
        <v>70</v>
      </c>
      <c r="B95" s="95" t="s">
        <v>205</v>
      </c>
      <c r="C95" s="96" t="s">
        <v>206</v>
      </c>
      <c r="D95" s="97"/>
      <c r="E95" s="98"/>
      <c r="F95" s="98"/>
      <c r="G95" s="99"/>
      <c r="H95" s="100"/>
      <c r="I95" s="100"/>
      <c r="O95" s="101">
        <v>1</v>
      </c>
    </row>
    <row r="96" spans="1:104" ht="12.75">
      <c r="A96" s="102">
        <v>40</v>
      </c>
      <c r="B96" s="103" t="s">
        <v>207</v>
      </c>
      <c r="C96" s="104" t="s">
        <v>208</v>
      </c>
      <c r="D96" s="105" t="s">
        <v>78</v>
      </c>
      <c r="E96" s="106">
        <v>74</v>
      </c>
      <c r="F96" s="106"/>
      <c r="G96" s="107"/>
      <c r="O96" s="101">
        <v>2</v>
      </c>
      <c r="AA96" s="85">
        <v>1</v>
      </c>
      <c r="AB96" s="85">
        <v>1</v>
      </c>
      <c r="AC96" s="85">
        <v>1</v>
      </c>
      <c r="AZ96" s="85">
        <v>1</v>
      </c>
      <c r="BA96" s="85">
        <f>IF(AZ96=1,G96,0)</f>
        <v>0</v>
      </c>
      <c r="BB96" s="85">
        <f>IF(AZ96=2,G96,0)</f>
        <v>0</v>
      </c>
      <c r="BC96" s="85">
        <f>IF(AZ96=3,G96,0)</f>
        <v>0</v>
      </c>
      <c r="BD96" s="85">
        <f>IF(AZ96=4,G96,0)</f>
        <v>0</v>
      </c>
      <c r="BE96" s="85">
        <f>IF(AZ96=5,G96,0)</f>
        <v>0</v>
      </c>
      <c r="CA96" s="108">
        <v>1</v>
      </c>
      <c r="CB96" s="108">
        <v>1</v>
      </c>
      <c r="CZ96" s="85">
        <v>0</v>
      </c>
    </row>
    <row r="97" spans="1:104" ht="12.75">
      <c r="A97" s="102">
        <v>41</v>
      </c>
      <c r="B97" s="103" t="s">
        <v>209</v>
      </c>
      <c r="C97" s="104" t="s">
        <v>210</v>
      </c>
      <c r="D97" s="105" t="s">
        <v>181</v>
      </c>
      <c r="E97" s="106">
        <v>4</v>
      </c>
      <c r="F97" s="106"/>
      <c r="G97" s="107"/>
      <c r="O97" s="101">
        <v>2</v>
      </c>
      <c r="AA97" s="85">
        <v>1</v>
      </c>
      <c r="AB97" s="85">
        <v>1</v>
      </c>
      <c r="AC97" s="85">
        <v>1</v>
      </c>
      <c r="AZ97" s="85">
        <v>1</v>
      </c>
      <c r="BA97" s="85">
        <f>IF(AZ97=1,G97,0)</f>
        <v>0</v>
      </c>
      <c r="BB97" s="85">
        <f>IF(AZ97=2,G97,0)</f>
        <v>0</v>
      </c>
      <c r="BC97" s="85">
        <f>IF(AZ97=3,G97,0)</f>
        <v>0</v>
      </c>
      <c r="BD97" s="85">
        <f>IF(AZ97=4,G97,0)</f>
        <v>0</v>
      </c>
      <c r="BE97" s="85">
        <f>IF(AZ97=5,G97,0)</f>
        <v>0</v>
      </c>
      <c r="CA97" s="108">
        <v>1</v>
      </c>
      <c r="CB97" s="108">
        <v>1</v>
      </c>
      <c r="CZ97" s="85">
        <v>5E-05</v>
      </c>
    </row>
    <row r="98" spans="1:15" ht="12.75">
      <c r="A98" s="109"/>
      <c r="B98" s="111"/>
      <c r="C98" s="145" t="s">
        <v>211</v>
      </c>
      <c r="D98" s="146"/>
      <c r="E98" s="112">
        <v>4</v>
      </c>
      <c r="F98" s="113"/>
      <c r="G98" s="114"/>
      <c r="M98" s="110" t="s">
        <v>211</v>
      </c>
      <c r="O98" s="101"/>
    </row>
    <row r="99" spans="1:104" ht="12" customHeight="1">
      <c r="A99" s="102">
        <v>42</v>
      </c>
      <c r="B99" s="103" t="s">
        <v>212</v>
      </c>
      <c r="C99" s="104" t="s">
        <v>213</v>
      </c>
      <c r="D99" s="105" t="s">
        <v>78</v>
      </c>
      <c r="E99" s="106">
        <v>78</v>
      </c>
      <c r="F99" s="106"/>
      <c r="G99" s="107"/>
      <c r="O99" s="101">
        <v>2</v>
      </c>
      <c r="AA99" s="85">
        <v>1</v>
      </c>
      <c r="AB99" s="85">
        <v>1</v>
      </c>
      <c r="AC99" s="85">
        <v>1</v>
      </c>
      <c r="AZ99" s="85">
        <v>1</v>
      </c>
      <c r="BA99" s="85">
        <f>IF(AZ99=1,G99,0)</f>
        <v>0</v>
      </c>
      <c r="BB99" s="85">
        <f>IF(AZ99=2,G99,0)</f>
        <v>0</v>
      </c>
      <c r="BC99" s="85">
        <f>IF(AZ99=3,G99,0)</f>
        <v>0</v>
      </c>
      <c r="BD99" s="85">
        <f>IF(AZ99=4,G99,0)</f>
        <v>0</v>
      </c>
      <c r="BE99" s="85">
        <f>IF(AZ99=5,G99,0)</f>
        <v>0</v>
      </c>
      <c r="CA99" s="108">
        <v>1</v>
      </c>
      <c r="CB99" s="108">
        <v>1</v>
      </c>
      <c r="CZ99" s="85">
        <v>0</v>
      </c>
    </row>
    <row r="100" spans="1:15" ht="12.75">
      <c r="A100" s="109"/>
      <c r="B100" s="111"/>
      <c r="C100" s="145" t="s">
        <v>214</v>
      </c>
      <c r="D100" s="146"/>
      <c r="E100" s="112">
        <v>78</v>
      </c>
      <c r="F100" s="113"/>
      <c r="G100" s="114"/>
      <c r="M100" s="110" t="s">
        <v>214</v>
      </c>
      <c r="O100" s="101"/>
    </row>
    <row r="101" spans="1:104" ht="12.75">
      <c r="A101" s="102">
        <v>43</v>
      </c>
      <c r="B101" s="103" t="s">
        <v>215</v>
      </c>
      <c r="C101" s="104" t="s">
        <v>216</v>
      </c>
      <c r="D101" s="105" t="s">
        <v>217</v>
      </c>
      <c r="E101" s="106">
        <v>2</v>
      </c>
      <c r="F101" s="106"/>
      <c r="G101" s="107"/>
      <c r="O101" s="101">
        <v>2</v>
      </c>
      <c r="AA101" s="85">
        <v>1</v>
      </c>
      <c r="AB101" s="85">
        <v>1</v>
      </c>
      <c r="AC101" s="85">
        <v>1</v>
      </c>
      <c r="AZ101" s="85">
        <v>1</v>
      </c>
      <c r="BA101" s="85">
        <f>IF(AZ101=1,G101,0)</f>
        <v>0</v>
      </c>
      <c r="BB101" s="85">
        <f>IF(AZ101=2,G101,0)</f>
        <v>0</v>
      </c>
      <c r="BC101" s="85">
        <f>IF(AZ101=3,G101,0)</f>
        <v>0</v>
      </c>
      <c r="BD101" s="85">
        <f>IF(AZ101=4,G101,0)</f>
        <v>0</v>
      </c>
      <c r="BE101" s="85">
        <f>IF(AZ101=5,G101,0)</f>
        <v>0</v>
      </c>
      <c r="CA101" s="108">
        <v>1</v>
      </c>
      <c r="CB101" s="108">
        <v>1</v>
      </c>
      <c r="CZ101" s="85">
        <v>0.00032</v>
      </c>
    </row>
    <row r="102" spans="1:104" ht="12.75">
      <c r="A102" s="102">
        <v>44</v>
      </c>
      <c r="B102" s="103" t="s">
        <v>218</v>
      </c>
      <c r="C102" s="104" t="s">
        <v>219</v>
      </c>
      <c r="D102" s="105" t="s">
        <v>150</v>
      </c>
      <c r="E102" s="106">
        <v>0.78</v>
      </c>
      <c r="F102" s="106"/>
      <c r="G102" s="107"/>
      <c r="O102" s="101">
        <v>2</v>
      </c>
      <c r="AA102" s="85">
        <v>1</v>
      </c>
      <c r="AB102" s="85">
        <v>1</v>
      </c>
      <c r="AC102" s="85">
        <v>1</v>
      </c>
      <c r="AZ102" s="85">
        <v>1</v>
      </c>
      <c r="BA102" s="85">
        <f>IF(AZ102=1,G102,0)</f>
        <v>0</v>
      </c>
      <c r="BB102" s="85">
        <f>IF(AZ102=2,G102,0)</f>
        <v>0</v>
      </c>
      <c r="BC102" s="85">
        <f>IF(AZ102=3,G102,0)</f>
        <v>0</v>
      </c>
      <c r="BD102" s="85">
        <f>IF(AZ102=4,G102,0)</f>
        <v>0</v>
      </c>
      <c r="BE102" s="85">
        <f>IF(AZ102=5,G102,0)</f>
        <v>0</v>
      </c>
      <c r="CA102" s="108">
        <v>1</v>
      </c>
      <c r="CB102" s="108">
        <v>1</v>
      </c>
      <c r="CZ102" s="85">
        <v>0</v>
      </c>
    </row>
    <row r="103" spans="1:15" ht="12.75">
      <c r="A103" s="109"/>
      <c r="B103" s="111"/>
      <c r="C103" s="145" t="s">
        <v>220</v>
      </c>
      <c r="D103" s="146"/>
      <c r="E103" s="112">
        <v>0.78</v>
      </c>
      <c r="F103" s="113"/>
      <c r="G103" s="114"/>
      <c r="M103" s="110" t="s">
        <v>220</v>
      </c>
      <c r="O103" s="101"/>
    </row>
    <row r="104" spans="1:104" ht="12.75">
      <c r="A104" s="102">
        <v>45</v>
      </c>
      <c r="B104" s="103" t="s">
        <v>221</v>
      </c>
      <c r="C104" s="104" t="s">
        <v>222</v>
      </c>
      <c r="D104" s="105" t="s">
        <v>181</v>
      </c>
      <c r="E104" s="106">
        <v>2</v>
      </c>
      <c r="F104" s="106"/>
      <c r="G104" s="107"/>
      <c r="O104" s="101">
        <v>2</v>
      </c>
      <c r="AA104" s="85">
        <v>1</v>
      </c>
      <c r="AB104" s="85">
        <v>1</v>
      </c>
      <c r="AC104" s="85">
        <v>1</v>
      </c>
      <c r="AZ104" s="85">
        <v>1</v>
      </c>
      <c r="BA104" s="85">
        <f>IF(AZ104=1,G104,0)</f>
        <v>0</v>
      </c>
      <c r="BB104" s="85">
        <f>IF(AZ104=2,G104,0)</f>
        <v>0</v>
      </c>
      <c r="BC104" s="85">
        <f>IF(AZ104=3,G104,0)</f>
        <v>0</v>
      </c>
      <c r="BD104" s="85">
        <f>IF(AZ104=4,G104,0)</f>
        <v>0</v>
      </c>
      <c r="BE104" s="85">
        <f>IF(AZ104=5,G104,0)</f>
        <v>0</v>
      </c>
      <c r="CA104" s="108">
        <v>1</v>
      </c>
      <c r="CB104" s="108">
        <v>1</v>
      </c>
      <c r="CZ104" s="85">
        <v>0.00702</v>
      </c>
    </row>
    <row r="105" spans="1:104" ht="12.75">
      <c r="A105" s="102">
        <v>46</v>
      </c>
      <c r="B105" s="103" t="s">
        <v>223</v>
      </c>
      <c r="C105" s="104" t="s">
        <v>224</v>
      </c>
      <c r="D105" s="105" t="s">
        <v>89</v>
      </c>
      <c r="E105" s="106">
        <v>0.08</v>
      </c>
      <c r="F105" s="106"/>
      <c r="G105" s="107"/>
      <c r="O105" s="101">
        <v>2</v>
      </c>
      <c r="AA105" s="85">
        <v>1</v>
      </c>
      <c r="AB105" s="85">
        <v>1</v>
      </c>
      <c r="AC105" s="85">
        <v>1</v>
      </c>
      <c r="AZ105" s="85">
        <v>1</v>
      </c>
      <c r="BA105" s="85">
        <f>IF(AZ105=1,G105,0)</f>
        <v>0</v>
      </c>
      <c r="BB105" s="85">
        <f>IF(AZ105=2,G105,0)</f>
        <v>0</v>
      </c>
      <c r="BC105" s="85">
        <f>IF(AZ105=3,G105,0)</f>
        <v>0</v>
      </c>
      <c r="BD105" s="85">
        <f>IF(AZ105=4,G105,0)</f>
        <v>0</v>
      </c>
      <c r="BE105" s="85">
        <f>IF(AZ105=5,G105,0)</f>
        <v>0</v>
      </c>
      <c r="CA105" s="108">
        <v>1</v>
      </c>
      <c r="CB105" s="108">
        <v>1</v>
      </c>
      <c r="CZ105" s="85">
        <v>2.51692</v>
      </c>
    </row>
    <row r="106" spans="1:15" ht="12.75">
      <c r="A106" s="109"/>
      <c r="B106" s="111"/>
      <c r="C106" s="145" t="s">
        <v>292</v>
      </c>
      <c r="D106" s="146"/>
      <c r="E106" s="112">
        <v>0.08</v>
      </c>
      <c r="F106" s="113"/>
      <c r="G106" s="114"/>
      <c r="M106" s="110" t="s">
        <v>225</v>
      </c>
      <c r="O106" s="101"/>
    </row>
    <row r="107" spans="1:104" ht="12.75">
      <c r="A107" s="102">
        <v>47</v>
      </c>
      <c r="B107" s="103" t="s">
        <v>226</v>
      </c>
      <c r="C107" s="104" t="s">
        <v>227</v>
      </c>
      <c r="D107" s="105" t="s">
        <v>181</v>
      </c>
      <c r="E107" s="106">
        <v>2</v>
      </c>
      <c r="F107" s="106"/>
      <c r="G107" s="107"/>
      <c r="O107" s="101">
        <v>2</v>
      </c>
      <c r="AA107" s="85">
        <v>1</v>
      </c>
      <c r="AB107" s="85">
        <v>0</v>
      </c>
      <c r="AC107" s="85">
        <v>0</v>
      </c>
      <c r="AZ107" s="85">
        <v>1</v>
      </c>
      <c r="BA107" s="85">
        <f>IF(AZ107=1,G107,0)</f>
        <v>0</v>
      </c>
      <c r="BB107" s="85">
        <f>IF(AZ107=2,G107,0)</f>
        <v>0</v>
      </c>
      <c r="BC107" s="85">
        <f>IF(AZ107=3,G107,0)</f>
        <v>0</v>
      </c>
      <c r="BD107" s="85">
        <f>IF(AZ107=4,G107,0)</f>
        <v>0</v>
      </c>
      <c r="BE107" s="85">
        <f>IF(AZ107=5,G107,0)</f>
        <v>0</v>
      </c>
      <c r="CA107" s="108">
        <v>1</v>
      </c>
      <c r="CB107" s="108">
        <v>0</v>
      </c>
      <c r="CZ107" s="85">
        <v>0</v>
      </c>
    </row>
    <row r="108" spans="1:104" ht="22.5">
      <c r="A108" s="102">
        <v>48</v>
      </c>
      <c r="B108" s="103" t="s">
        <v>228</v>
      </c>
      <c r="C108" s="104" t="s">
        <v>229</v>
      </c>
      <c r="D108" s="105" t="s">
        <v>181</v>
      </c>
      <c r="E108" s="106">
        <v>2</v>
      </c>
      <c r="F108" s="106"/>
      <c r="G108" s="107"/>
      <c r="O108" s="101">
        <v>2</v>
      </c>
      <c r="AA108" s="85">
        <v>2</v>
      </c>
      <c r="AB108" s="85">
        <v>1</v>
      </c>
      <c r="AC108" s="85">
        <v>1</v>
      </c>
      <c r="AZ108" s="85">
        <v>1</v>
      </c>
      <c r="BA108" s="85">
        <f>IF(AZ108=1,G108,0)</f>
        <v>0</v>
      </c>
      <c r="BB108" s="85">
        <f>IF(AZ108=2,G108,0)</f>
        <v>0</v>
      </c>
      <c r="BC108" s="85">
        <f>IF(AZ108=3,G108,0)</f>
        <v>0</v>
      </c>
      <c r="BD108" s="85">
        <f>IF(AZ108=4,G108,0)</f>
        <v>0</v>
      </c>
      <c r="BE108" s="85">
        <f>IF(AZ108=5,G108,0)</f>
        <v>0</v>
      </c>
      <c r="CA108" s="108">
        <v>2</v>
      </c>
      <c r="CB108" s="108">
        <v>1</v>
      </c>
      <c r="CZ108" s="85">
        <v>3.91425</v>
      </c>
    </row>
    <row r="109" spans="1:104" ht="12.75">
      <c r="A109" s="102">
        <v>49</v>
      </c>
      <c r="B109" s="103" t="s">
        <v>230</v>
      </c>
      <c r="C109" s="104" t="s">
        <v>294</v>
      </c>
      <c r="D109" s="105" t="s">
        <v>181</v>
      </c>
      <c r="E109" s="106">
        <v>15.225</v>
      </c>
      <c r="F109" s="106"/>
      <c r="G109" s="107"/>
      <c r="O109" s="101">
        <v>2</v>
      </c>
      <c r="AA109" s="85">
        <v>3</v>
      </c>
      <c r="AB109" s="85">
        <v>1</v>
      </c>
      <c r="AC109" s="85">
        <v>28611202</v>
      </c>
      <c r="AZ109" s="85">
        <v>1</v>
      </c>
      <c r="BA109" s="85">
        <f>IF(AZ109=1,G109,0)</f>
        <v>0</v>
      </c>
      <c r="BB109" s="85">
        <f>IF(AZ109=2,G109,0)</f>
        <v>0</v>
      </c>
      <c r="BC109" s="85">
        <f>IF(AZ109=3,G109,0)</f>
        <v>0</v>
      </c>
      <c r="BD109" s="85">
        <f>IF(AZ109=4,G109,0)</f>
        <v>0</v>
      </c>
      <c r="BE109" s="85">
        <f>IF(AZ109=5,G109,0)</f>
        <v>0</v>
      </c>
      <c r="CA109" s="108">
        <v>3</v>
      </c>
      <c r="CB109" s="108">
        <v>1</v>
      </c>
      <c r="CZ109" s="85">
        <v>0.037</v>
      </c>
    </row>
    <row r="110" spans="1:15" ht="12.75">
      <c r="A110" s="109"/>
      <c r="B110" s="111"/>
      <c r="C110" s="145" t="s">
        <v>231</v>
      </c>
      <c r="D110" s="146"/>
      <c r="E110" s="112">
        <v>15.225</v>
      </c>
      <c r="F110" s="113"/>
      <c r="G110" s="114"/>
      <c r="M110" s="110" t="s">
        <v>231</v>
      </c>
      <c r="O110" s="101"/>
    </row>
    <row r="111" spans="1:104" ht="12.75">
      <c r="A111" s="102">
        <v>50</v>
      </c>
      <c r="B111" s="103" t="s">
        <v>232</v>
      </c>
      <c r="C111" s="104" t="s">
        <v>233</v>
      </c>
      <c r="D111" s="105" t="s">
        <v>181</v>
      </c>
      <c r="E111" s="106">
        <v>4</v>
      </c>
      <c r="F111" s="106"/>
      <c r="G111" s="107"/>
      <c r="O111" s="101">
        <v>2</v>
      </c>
      <c r="AA111" s="85">
        <v>3</v>
      </c>
      <c r="AB111" s="85">
        <v>1</v>
      </c>
      <c r="AC111" s="85">
        <v>28656389</v>
      </c>
      <c r="AZ111" s="85">
        <v>1</v>
      </c>
      <c r="BA111" s="85">
        <f>IF(AZ111=1,G111,0)</f>
        <v>0</v>
      </c>
      <c r="BB111" s="85">
        <f>IF(AZ111=2,G111,0)</f>
        <v>0</v>
      </c>
      <c r="BC111" s="85">
        <f>IF(AZ111=3,G111,0)</f>
        <v>0</v>
      </c>
      <c r="BD111" s="85">
        <f>IF(AZ111=4,G111,0)</f>
        <v>0</v>
      </c>
      <c r="BE111" s="85">
        <f>IF(AZ111=5,G111,0)</f>
        <v>0</v>
      </c>
      <c r="CA111" s="108">
        <v>3</v>
      </c>
      <c r="CB111" s="108">
        <v>1</v>
      </c>
      <c r="CZ111" s="85">
        <v>0.00205</v>
      </c>
    </row>
    <row r="112" spans="1:104" ht="22.5">
      <c r="A112" s="102">
        <v>51</v>
      </c>
      <c r="B112" s="103" t="s">
        <v>234</v>
      </c>
      <c r="C112" s="104" t="s">
        <v>235</v>
      </c>
      <c r="D112" s="105" t="s">
        <v>181</v>
      </c>
      <c r="E112" s="106">
        <v>2</v>
      </c>
      <c r="F112" s="106"/>
      <c r="G112" s="107"/>
      <c r="O112" s="101">
        <v>2</v>
      </c>
      <c r="AA112" s="85">
        <v>3</v>
      </c>
      <c r="AB112" s="85">
        <v>1</v>
      </c>
      <c r="AC112" s="85">
        <v>55243442</v>
      </c>
      <c r="AZ112" s="85">
        <v>1</v>
      </c>
      <c r="BA112" s="85">
        <f>IF(AZ112=1,G112,0)</f>
        <v>0</v>
      </c>
      <c r="BB112" s="85">
        <f>IF(AZ112=2,G112,0)</f>
        <v>0</v>
      </c>
      <c r="BC112" s="85">
        <f>IF(AZ112=3,G112,0)</f>
        <v>0</v>
      </c>
      <c r="BD112" s="85">
        <f>IF(AZ112=4,G112,0)</f>
        <v>0</v>
      </c>
      <c r="BE112" s="85">
        <f>IF(AZ112=5,G112,0)</f>
        <v>0</v>
      </c>
      <c r="CA112" s="108">
        <v>3</v>
      </c>
      <c r="CB112" s="108">
        <v>1</v>
      </c>
      <c r="CZ112" s="85">
        <v>0.146</v>
      </c>
    </row>
    <row r="113" spans="1:57" ht="12.75">
      <c r="A113" s="115"/>
      <c r="B113" s="116" t="s">
        <v>73</v>
      </c>
      <c r="C113" s="117" t="str">
        <f>CONCATENATE(B95," ",C95)</f>
        <v>8 Trubní vedení</v>
      </c>
      <c r="D113" s="118"/>
      <c r="E113" s="119"/>
      <c r="F113" s="120"/>
      <c r="G113" s="121"/>
      <c r="O113" s="101">
        <v>4</v>
      </c>
      <c r="BA113" s="122">
        <f>SUM(BA95:BA112)</f>
        <v>0</v>
      </c>
      <c r="BB113" s="122">
        <f>SUM(BB95:BB112)</f>
        <v>0</v>
      </c>
      <c r="BC113" s="122">
        <f>SUM(BC95:BC112)</f>
        <v>0</v>
      </c>
      <c r="BD113" s="122">
        <f>SUM(BD95:BD112)</f>
        <v>0</v>
      </c>
      <c r="BE113" s="122">
        <f>SUM(BE95:BE112)</f>
        <v>0</v>
      </c>
    </row>
    <row r="114" spans="1:15" ht="19.5" customHeight="1">
      <c r="A114" s="94" t="s">
        <v>70</v>
      </c>
      <c r="B114" s="95" t="s">
        <v>236</v>
      </c>
      <c r="C114" s="96" t="s">
        <v>237</v>
      </c>
      <c r="D114" s="97"/>
      <c r="E114" s="98"/>
      <c r="F114" s="98"/>
      <c r="G114" s="99"/>
      <c r="H114" s="100"/>
      <c r="I114" s="100"/>
      <c r="O114" s="101">
        <v>1</v>
      </c>
    </row>
    <row r="115" spans="1:104" ht="12.75">
      <c r="A115" s="102">
        <v>52</v>
      </c>
      <c r="B115" s="103" t="s">
        <v>238</v>
      </c>
      <c r="C115" s="104" t="s">
        <v>239</v>
      </c>
      <c r="D115" s="105" t="s">
        <v>108</v>
      </c>
      <c r="E115" s="106">
        <v>81.4</v>
      </c>
      <c r="F115" s="106"/>
      <c r="G115" s="107"/>
      <c r="O115" s="101">
        <v>2</v>
      </c>
      <c r="AA115" s="85">
        <v>1</v>
      </c>
      <c r="AB115" s="85">
        <v>1</v>
      </c>
      <c r="AC115" s="85">
        <v>1</v>
      </c>
      <c r="AZ115" s="85">
        <v>1</v>
      </c>
      <c r="BA115" s="85">
        <f>IF(AZ115=1,G115,0)</f>
        <v>0</v>
      </c>
      <c r="BB115" s="85">
        <f>IF(AZ115=2,G115,0)</f>
        <v>0</v>
      </c>
      <c r="BC115" s="85">
        <f>IF(AZ115=3,G115,0)</f>
        <v>0</v>
      </c>
      <c r="BD115" s="85">
        <f>IF(AZ115=4,G115,0)</f>
        <v>0</v>
      </c>
      <c r="BE115" s="85">
        <f>IF(AZ115=5,G115,0)</f>
        <v>0</v>
      </c>
      <c r="CA115" s="108">
        <v>1</v>
      </c>
      <c r="CB115" s="108">
        <v>1</v>
      </c>
      <c r="CZ115" s="85">
        <v>0</v>
      </c>
    </row>
    <row r="116" spans="1:15" ht="12.75">
      <c r="A116" s="109"/>
      <c r="B116" s="111"/>
      <c r="C116" s="145" t="s">
        <v>240</v>
      </c>
      <c r="D116" s="146"/>
      <c r="E116" s="112">
        <v>81.4</v>
      </c>
      <c r="F116" s="113"/>
      <c r="G116" s="114"/>
      <c r="M116" s="110" t="s">
        <v>240</v>
      </c>
      <c r="O116" s="101"/>
    </row>
    <row r="117" spans="1:104" ht="12.75">
      <c r="A117" s="102">
        <v>53</v>
      </c>
      <c r="B117" s="103" t="s">
        <v>241</v>
      </c>
      <c r="C117" s="104" t="s">
        <v>242</v>
      </c>
      <c r="D117" s="105" t="s">
        <v>108</v>
      </c>
      <c r="E117" s="106">
        <v>81.4</v>
      </c>
      <c r="F117" s="106"/>
      <c r="G117" s="107"/>
      <c r="O117" s="101">
        <v>2</v>
      </c>
      <c r="AA117" s="85">
        <v>1</v>
      </c>
      <c r="AB117" s="85">
        <v>1</v>
      </c>
      <c r="AC117" s="85">
        <v>1</v>
      </c>
      <c r="AZ117" s="85">
        <v>1</v>
      </c>
      <c r="BA117" s="85">
        <f>IF(AZ117=1,G117,0)</f>
        <v>0</v>
      </c>
      <c r="BB117" s="85">
        <f>IF(AZ117=2,G117,0)</f>
        <v>0</v>
      </c>
      <c r="BC117" s="85">
        <f>IF(AZ117=3,G117,0)</f>
        <v>0</v>
      </c>
      <c r="BD117" s="85">
        <f>IF(AZ117=4,G117,0)</f>
        <v>0</v>
      </c>
      <c r="BE117" s="85">
        <f>IF(AZ117=5,G117,0)</f>
        <v>0</v>
      </c>
      <c r="CA117" s="108">
        <v>1</v>
      </c>
      <c r="CB117" s="108">
        <v>1</v>
      </c>
      <c r="CZ117" s="85">
        <v>0</v>
      </c>
    </row>
    <row r="118" spans="1:15" ht="12.75">
      <c r="A118" s="109"/>
      <c r="B118" s="111"/>
      <c r="C118" s="145" t="s">
        <v>204</v>
      </c>
      <c r="D118" s="146"/>
      <c r="E118" s="112">
        <v>81.4</v>
      </c>
      <c r="F118" s="113"/>
      <c r="G118" s="114"/>
      <c r="M118" s="110" t="s">
        <v>204</v>
      </c>
      <c r="O118" s="101"/>
    </row>
    <row r="119" spans="1:104" ht="12.75">
      <c r="A119" s="102">
        <v>54</v>
      </c>
      <c r="B119" s="103" t="s">
        <v>243</v>
      </c>
      <c r="C119" s="104" t="s">
        <v>244</v>
      </c>
      <c r="D119" s="105" t="s">
        <v>108</v>
      </c>
      <c r="E119" s="106">
        <v>7.4</v>
      </c>
      <c r="F119" s="106"/>
      <c r="G119" s="107"/>
      <c r="O119" s="101">
        <v>2</v>
      </c>
      <c r="AA119" s="85">
        <v>1</v>
      </c>
      <c r="AB119" s="85">
        <v>1</v>
      </c>
      <c r="AC119" s="85">
        <v>1</v>
      </c>
      <c r="AZ119" s="85">
        <v>1</v>
      </c>
      <c r="BA119" s="85">
        <f>IF(AZ119=1,G119,0)</f>
        <v>0</v>
      </c>
      <c r="BB119" s="85">
        <f>IF(AZ119=2,G119,0)</f>
        <v>0</v>
      </c>
      <c r="BC119" s="85">
        <f>IF(AZ119=3,G119,0)</f>
        <v>0</v>
      </c>
      <c r="BD119" s="85">
        <f>IF(AZ119=4,G119,0)</f>
        <v>0</v>
      </c>
      <c r="BE119" s="85">
        <f>IF(AZ119=5,G119,0)</f>
        <v>0</v>
      </c>
      <c r="CA119" s="108">
        <v>1</v>
      </c>
      <c r="CB119" s="108">
        <v>1</v>
      </c>
      <c r="CZ119" s="85">
        <v>0</v>
      </c>
    </row>
    <row r="120" spans="1:15" ht="12.75">
      <c r="A120" s="109"/>
      <c r="B120" s="111"/>
      <c r="C120" s="145" t="s">
        <v>245</v>
      </c>
      <c r="D120" s="146"/>
      <c r="E120" s="112">
        <v>7.4</v>
      </c>
      <c r="F120" s="113"/>
      <c r="G120" s="114"/>
      <c r="M120" s="110" t="s">
        <v>245</v>
      </c>
      <c r="O120" s="101"/>
    </row>
    <row r="121" spans="1:104" ht="12.75">
      <c r="A121" s="102">
        <v>55</v>
      </c>
      <c r="B121" s="103" t="s">
        <v>246</v>
      </c>
      <c r="C121" s="104" t="s">
        <v>247</v>
      </c>
      <c r="D121" s="105" t="s">
        <v>78</v>
      </c>
      <c r="E121" s="106">
        <v>3</v>
      </c>
      <c r="F121" s="106"/>
      <c r="G121" s="107"/>
      <c r="O121" s="101">
        <v>2</v>
      </c>
      <c r="AA121" s="85">
        <v>1</v>
      </c>
      <c r="AB121" s="85">
        <v>1</v>
      </c>
      <c r="AC121" s="85">
        <v>1</v>
      </c>
      <c r="AZ121" s="85">
        <v>1</v>
      </c>
      <c r="BA121" s="85">
        <f>IF(AZ121=1,G121,0)</f>
        <v>0</v>
      </c>
      <c r="BB121" s="85">
        <f>IF(AZ121=2,G121,0)</f>
        <v>0</v>
      </c>
      <c r="BC121" s="85">
        <f>IF(AZ121=3,G121,0)</f>
        <v>0</v>
      </c>
      <c r="BD121" s="85">
        <f>IF(AZ121=4,G121,0)</f>
        <v>0</v>
      </c>
      <c r="BE121" s="85">
        <f>IF(AZ121=5,G121,0)</f>
        <v>0</v>
      </c>
      <c r="CA121" s="108">
        <v>1</v>
      </c>
      <c r="CB121" s="108">
        <v>1</v>
      </c>
      <c r="CZ121" s="85">
        <v>0</v>
      </c>
    </row>
    <row r="122" spans="1:104" ht="12.75">
      <c r="A122" s="102">
        <v>56</v>
      </c>
      <c r="B122" s="103" t="s">
        <v>248</v>
      </c>
      <c r="C122" s="104" t="s">
        <v>249</v>
      </c>
      <c r="D122" s="105" t="s">
        <v>78</v>
      </c>
      <c r="E122" s="106">
        <v>148</v>
      </c>
      <c r="F122" s="106"/>
      <c r="G122" s="107"/>
      <c r="O122" s="101">
        <v>2</v>
      </c>
      <c r="AA122" s="85">
        <v>1</v>
      </c>
      <c r="AB122" s="85">
        <v>1</v>
      </c>
      <c r="AC122" s="85">
        <v>1</v>
      </c>
      <c r="AZ122" s="85">
        <v>1</v>
      </c>
      <c r="BA122" s="85">
        <f>IF(AZ122=1,G122,0)</f>
        <v>0</v>
      </c>
      <c r="BB122" s="85">
        <f>IF(AZ122=2,G122,0)</f>
        <v>0</v>
      </c>
      <c r="BC122" s="85">
        <f>IF(AZ122=3,G122,0)</f>
        <v>0</v>
      </c>
      <c r="BD122" s="85">
        <f>IF(AZ122=4,G122,0)</f>
        <v>0</v>
      </c>
      <c r="BE122" s="85">
        <f>IF(AZ122=5,G122,0)</f>
        <v>0</v>
      </c>
      <c r="CA122" s="108">
        <v>1</v>
      </c>
      <c r="CB122" s="108">
        <v>1</v>
      </c>
      <c r="CZ122" s="85">
        <v>0</v>
      </c>
    </row>
    <row r="123" spans="1:15" ht="12.75">
      <c r="A123" s="109"/>
      <c r="B123" s="111"/>
      <c r="C123" s="145" t="s">
        <v>250</v>
      </c>
      <c r="D123" s="146"/>
      <c r="E123" s="112">
        <v>148</v>
      </c>
      <c r="F123" s="113"/>
      <c r="G123" s="114"/>
      <c r="M123" s="110" t="s">
        <v>250</v>
      </c>
      <c r="O123" s="101"/>
    </row>
    <row r="124" spans="1:57" ht="12.75">
      <c r="A124" s="115"/>
      <c r="B124" s="116" t="s">
        <v>73</v>
      </c>
      <c r="C124" s="117" t="str">
        <f>CONCATENATE(B114," ",C114)</f>
        <v>96 Bourání konstrukcí</v>
      </c>
      <c r="D124" s="118"/>
      <c r="E124" s="119"/>
      <c r="F124" s="120"/>
      <c r="G124" s="121"/>
      <c r="O124" s="101">
        <v>4</v>
      </c>
      <c r="BA124" s="122">
        <f>SUM(BA114:BA123)</f>
        <v>0</v>
      </c>
      <c r="BB124" s="122">
        <f>SUM(BB114:BB123)</f>
        <v>0</v>
      </c>
      <c r="BC124" s="122">
        <f>SUM(BC114:BC123)</f>
        <v>0</v>
      </c>
      <c r="BD124" s="122">
        <f>SUM(BD114:BD123)</f>
        <v>0</v>
      </c>
      <c r="BE124" s="122">
        <f>SUM(BE114:BE123)</f>
        <v>0</v>
      </c>
    </row>
    <row r="125" spans="1:15" ht="19.5" customHeight="1">
      <c r="A125" s="94" t="s">
        <v>70</v>
      </c>
      <c r="B125" s="95" t="s">
        <v>251</v>
      </c>
      <c r="C125" s="96" t="s">
        <v>252</v>
      </c>
      <c r="D125" s="97"/>
      <c r="E125" s="98"/>
      <c r="F125" s="98"/>
      <c r="G125" s="99"/>
      <c r="H125" s="100"/>
      <c r="I125" s="100"/>
      <c r="O125" s="101">
        <v>1</v>
      </c>
    </row>
    <row r="126" spans="1:104" ht="12.75">
      <c r="A126" s="102">
        <v>57</v>
      </c>
      <c r="B126" s="103" t="s">
        <v>253</v>
      </c>
      <c r="C126" s="104" t="s">
        <v>254</v>
      </c>
      <c r="D126" s="105" t="s">
        <v>181</v>
      </c>
      <c r="E126" s="106">
        <v>1</v>
      </c>
      <c r="F126" s="106"/>
      <c r="G126" s="107"/>
      <c r="O126" s="101">
        <v>2</v>
      </c>
      <c r="AA126" s="85">
        <v>1</v>
      </c>
      <c r="AB126" s="85">
        <v>1</v>
      </c>
      <c r="AC126" s="85">
        <v>1</v>
      </c>
      <c r="AZ126" s="85">
        <v>1</v>
      </c>
      <c r="BA126" s="85">
        <f>IF(AZ126=1,G126,0)</f>
        <v>0</v>
      </c>
      <c r="BB126" s="85">
        <f>IF(AZ126=2,G126,0)</f>
        <v>0</v>
      </c>
      <c r="BC126" s="85">
        <f>IF(AZ126=3,G126,0)</f>
        <v>0</v>
      </c>
      <c r="BD126" s="85">
        <f>IF(AZ126=4,G126,0)</f>
        <v>0</v>
      </c>
      <c r="BE126" s="85">
        <f>IF(AZ126=5,G126,0)</f>
        <v>0</v>
      </c>
      <c r="CA126" s="108">
        <v>1</v>
      </c>
      <c r="CB126" s="108">
        <v>1</v>
      </c>
      <c r="CZ126" s="85">
        <v>0.00034</v>
      </c>
    </row>
    <row r="127" spans="1:15" ht="12.75">
      <c r="A127" s="109"/>
      <c r="B127" s="111"/>
      <c r="C127" s="145" t="s">
        <v>255</v>
      </c>
      <c r="D127" s="146"/>
      <c r="E127" s="112">
        <v>1</v>
      </c>
      <c r="F127" s="113"/>
      <c r="G127" s="114"/>
      <c r="M127" s="110" t="s">
        <v>255</v>
      </c>
      <c r="O127" s="101"/>
    </row>
    <row r="128" spans="1:104" ht="12.75">
      <c r="A128" s="102">
        <v>58</v>
      </c>
      <c r="B128" s="103" t="s">
        <v>256</v>
      </c>
      <c r="C128" s="104" t="s">
        <v>293</v>
      </c>
      <c r="D128" s="105" t="s">
        <v>181</v>
      </c>
      <c r="E128" s="106">
        <v>1</v>
      </c>
      <c r="F128" s="106"/>
      <c r="G128" s="107"/>
      <c r="O128" s="101">
        <v>2</v>
      </c>
      <c r="AA128" s="85">
        <v>1</v>
      </c>
      <c r="AB128" s="85">
        <v>1</v>
      </c>
      <c r="AC128" s="85">
        <v>1</v>
      </c>
      <c r="AZ128" s="85">
        <v>1</v>
      </c>
      <c r="BA128" s="85">
        <f>IF(AZ128=1,G128,0)</f>
        <v>0</v>
      </c>
      <c r="BB128" s="85">
        <f>IF(AZ128=2,G128,0)</f>
        <v>0</v>
      </c>
      <c r="BC128" s="85">
        <f>IF(AZ128=3,G128,0)</f>
        <v>0</v>
      </c>
      <c r="BD128" s="85">
        <f>IF(AZ128=4,G128,0)</f>
        <v>0</v>
      </c>
      <c r="BE128" s="85">
        <f>IF(AZ128=5,G128,0)</f>
        <v>0</v>
      </c>
      <c r="CA128" s="108">
        <v>1</v>
      </c>
      <c r="CB128" s="108">
        <v>1</v>
      </c>
      <c r="CZ128" s="85">
        <v>0.00034</v>
      </c>
    </row>
    <row r="129" spans="1:15" ht="12.75">
      <c r="A129" s="109"/>
      <c r="B129" s="111"/>
      <c r="C129" s="145" t="s">
        <v>257</v>
      </c>
      <c r="D129" s="146"/>
      <c r="E129" s="112">
        <v>1</v>
      </c>
      <c r="F129" s="113"/>
      <c r="G129" s="114"/>
      <c r="M129" s="110" t="s">
        <v>257</v>
      </c>
      <c r="O129" s="101"/>
    </row>
    <row r="130" spans="1:57" ht="12.75">
      <c r="A130" s="115"/>
      <c r="B130" s="116" t="s">
        <v>73</v>
      </c>
      <c r="C130" s="117" t="str">
        <f>CONCATENATE(B125," ",C125)</f>
        <v>97 Prorážení otvorů</v>
      </c>
      <c r="D130" s="118"/>
      <c r="E130" s="119"/>
      <c r="F130" s="120"/>
      <c r="G130" s="121"/>
      <c r="O130" s="101">
        <v>4</v>
      </c>
      <c r="BA130" s="122">
        <f>SUM(BA125:BA129)</f>
        <v>0</v>
      </c>
      <c r="BB130" s="122">
        <f>SUM(BB125:BB129)</f>
        <v>0</v>
      </c>
      <c r="BC130" s="122">
        <f>SUM(BC125:BC129)</f>
        <v>0</v>
      </c>
      <c r="BD130" s="122">
        <f>SUM(BD125:BD129)</f>
        <v>0</v>
      </c>
      <c r="BE130" s="122">
        <f>SUM(BE125:BE129)</f>
        <v>0</v>
      </c>
    </row>
    <row r="131" spans="1:15" ht="19.5" customHeight="1">
      <c r="A131" s="94" t="s">
        <v>70</v>
      </c>
      <c r="B131" s="95" t="s">
        <v>258</v>
      </c>
      <c r="C131" s="96" t="s">
        <v>259</v>
      </c>
      <c r="D131" s="97"/>
      <c r="E131" s="98"/>
      <c r="F131" s="98"/>
      <c r="G131" s="99"/>
      <c r="H131" s="100"/>
      <c r="I131" s="100"/>
      <c r="O131" s="101">
        <v>1</v>
      </c>
    </row>
    <row r="132" spans="1:104" ht="12.75">
      <c r="A132" s="102">
        <v>59</v>
      </c>
      <c r="B132" s="103" t="s">
        <v>260</v>
      </c>
      <c r="C132" s="104" t="s">
        <v>261</v>
      </c>
      <c r="D132" s="105" t="s">
        <v>123</v>
      </c>
      <c r="E132" s="106">
        <v>190.377454876</v>
      </c>
      <c r="F132" s="106"/>
      <c r="G132" s="107"/>
      <c r="O132" s="101">
        <v>2</v>
      </c>
      <c r="AA132" s="85">
        <v>7</v>
      </c>
      <c r="AB132" s="85">
        <v>1</v>
      </c>
      <c r="AC132" s="85">
        <v>2</v>
      </c>
      <c r="AZ132" s="85">
        <v>1</v>
      </c>
      <c r="BA132" s="85">
        <f>IF(AZ132=1,G132,0)</f>
        <v>0</v>
      </c>
      <c r="BB132" s="85">
        <f>IF(AZ132=2,G132,0)</f>
        <v>0</v>
      </c>
      <c r="BC132" s="85">
        <f>IF(AZ132=3,G132,0)</f>
        <v>0</v>
      </c>
      <c r="BD132" s="85">
        <f>IF(AZ132=4,G132,0)</f>
        <v>0</v>
      </c>
      <c r="BE132" s="85">
        <f>IF(AZ132=5,G132,0)</f>
        <v>0</v>
      </c>
      <c r="CA132" s="108">
        <v>7</v>
      </c>
      <c r="CB132" s="108">
        <v>1</v>
      </c>
      <c r="CZ132" s="85">
        <v>0</v>
      </c>
    </row>
    <row r="133" spans="1:57" ht="12.75">
      <c r="A133" s="115"/>
      <c r="B133" s="116" t="s">
        <v>73</v>
      </c>
      <c r="C133" s="117" t="str">
        <f>CONCATENATE(B131," ",C131)</f>
        <v>99 Staveništní přesun hmot</v>
      </c>
      <c r="D133" s="118"/>
      <c r="E133" s="119"/>
      <c r="F133" s="120"/>
      <c r="G133" s="121"/>
      <c r="O133" s="101">
        <v>4</v>
      </c>
      <c r="BA133" s="122">
        <f>SUM(BA131:BA132)</f>
        <v>0</v>
      </c>
      <c r="BB133" s="122">
        <f>SUM(BB131:BB132)</f>
        <v>0</v>
      </c>
      <c r="BC133" s="122">
        <f>SUM(BC131:BC132)</f>
        <v>0</v>
      </c>
      <c r="BD133" s="122">
        <f>SUM(BD131:BD132)</f>
        <v>0</v>
      </c>
      <c r="BE133" s="122">
        <f>SUM(BE131:BE132)</f>
        <v>0</v>
      </c>
    </row>
    <row r="134" spans="1:15" ht="19.5" customHeight="1">
      <c r="A134" s="94" t="s">
        <v>70</v>
      </c>
      <c r="B134" s="95" t="s">
        <v>262</v>
      </c>
      <c r="C134" s="96" t="s">
        <v>263</v>
      </c>
      <c r="D134" s="97"/>
      <c r="E134" s="98"/>
      <c r="F134" s="98"/>
      <c r="G134" s="99"/>
      <c r="H134" s="100"/>
      <c r="I134" s="100"/>
      <c r="O134" s="101">
        <v>1</v>
      </c>
    </row>
    <row r="135" spans="1:104" ht="12.75">
      <c r="A135" s="102">
        <v>60</v>
      </c>
      <c r="B135" s="103" t="s">
        <v>264</v>
      </c>
      <c r="C135" s="104" t="s">
        <v>265</v>
      </c>
      <c r="D135" s="105" t="s">
        <v>123</v>
      </c>
      <c r="E135" s="106">
        <v>66.8586</v>
      </c>
      <c r="F135" s="106"/>
      <c r="G135" s="107"/>
      <c r="O135" s="101">
        <v>2</v>
      </c>
      <c r="AA135" s="85">
        <v>8</v>
      </c>
      <c r="AB135" s="85">
        <v>0</v>
      </c>
      <c r="AC135" s="85">
        <v>3</v>
      </c>
      <c r="AZ135" s="85">
        <v>1</v>
      </c>
      <c r="BA135" s="85">
        <f>IF(AZ135=1,G135,0)</f>
        <v>0</v>
      </c>
      <c r="BB135" s="85">
        <f>IF(AZ135=2,G135,0)</f>
        <v>0</v>
      </c>
      <c r="BC135" s="85">
        <f>IF(AZ135=3,G135,0)</f>
        <v>0</v>
      </c>
      <c r="BD135" s="85">
        <f>IF(AZ135=4,G135,0)</f>
        <v>0</v>
      </c>
      <c r="BE135" s="85">
        <f>IF(AZ135=5,G135,0)</f>
        <v>0</v>
      </c>
      <c r="CA135" s="108">
        <v>8</v>
      </c>
      <c r="CB135" s="108">
        <v>0</v>
      </c>
      <c r="CZ135" s="85">
        <v>0</v>
      </c>
    </row>
    <row r="136" spans="1:104" ht="12" customHeight="1">
      <c r="A136" s="102">
        <v>61</v>
      </c>
      <c r="B136" s="103" t="s">
        <v>266</v>
      </c>
      <c r="C136" s="104" t="s">
        <v>267</v>
      </c>
      <c r="D136" s="105" t="s">
        <v>123</v>
      </c>
      <c r="E136" s="106">
        <v>936.0204</v>
      </c>
      <c r="F136" s="106"/>
      <c r="G136" s="107"/>
      <c r="O136" s="101">
        <v>2</v>
      </c>
      <c r="AA136" s="85">
        <v>8</v>
      </c>
      <c r="AB136" s="85">
        <v>0</v>
      </c>
      <c r="AC136" s="85">
        <v>3</v>
      </c>
      <c r="AZ136" s="85">
        <v>1</v>
      </c>
      <c r="BA136" s="85">
        <f>IF(AZ136=1,G136,0)</f>
        <v>0</v>
      </c>
      <c r="BB136" s="85">
        <f>IF(AZ136=2,G136,0)</f>
        <v>0</v>
      </c>
      <c r="BC136" s="85">
        <f>IF(AZ136=3,G136,0)</f>
        <v>0</v>
      </c>
      <c r="BD136" s="85">
        <f>IF(AZ136=4,G136,0)</f>
        <v>0</v>
      </c>
      <c r="BE136" s="85">
        <f>IF(AZ136=5,G136,0)</f>
        <v>0</v>
      </c>
      <c r="CA136" s="108">
        <v>8</v>
      </c>
      <c r="CB136" s="108">
        <v>0</v>
      </c>
      <c r="CZ136" s="85">
        <v>0</v>
      </c>
    </row>
    <row r="137" spans="1:104" ht="12.75">
      <c r="A137" s="102">
        <v>62</v>
      </c>
      <c r="B137" s="103" t="s">
        <v>268</v>
      </c>
      <c r="C137" s="104" t="s">
        <v>269</v>
      </c>
      <c r="D137" s="105" t="s">
        <v>123</v>
      </c>
      <c r="E137" s="106">
        <v>66.8586</v>
      </c>
      <c r="F137" s="106"/>
      <c r="G137" s="107"/>
      <c r="O137" s="101">
        <v>2</v>
      </c>
      <c r="AA137" s="85">
        <v>8</v>
      </c>
      <c r="AB137" s="85">
        <v>0</v>
      </c>
      <c r="AC137" s="85">
        <v>3</v>
      </c>
      <c r="AZ137" s="85">
        <v>1</v>
      </c>
      <c r="BA137" s="85">
        <f>IF(AZ137=1,G137,0)</f>
        <v>0</v>
      </c>
      <c r="BB137" s="85">
        <f>IF(AZ137=2,G137,0)</f>
        <v>0</v>
      </c>
      <c r="BC137" s="85">
        <f>IF(AZ137=3,G137,0)</f>
        <v>0</v>
      </c>
      <c r="BD137" s="85">
        <f>IF(AZ137=4,G137,0)</f>
        <v>0</v>
      </c>
      <c r="BE137" s="85">
        <f>IF(AZ137=5,G137,0)</f>
        <v>0</v>
      </c>
      <c r="CA137" s="108">
        <v>8</v>
      </c>
      <c r="CB137" s="108">
        <v>0</v>
      </c>
      <c r="CZ137" s="85">
        <v>0</v>
      </c>
    </row>
    <row r="138" spans="1:104" ht="12.75">
      <c r="A138" s="102">
        <v>63</v>
      </c>
      <c r="B138" s="103" t="s">
        <v>270</v>
      </c>
      <c r="C138" s="104" t="s">
        <v>271</v>
      </c>
      <c r="D138" s="105" t="s">
        <v>123</v>
      </c>
      <c r="E138" s="106">
        <v>66.8586</v>
      </c>
      <c r="F138" s="106"/>
      <c r="G138" s="107"/>
      <c r="O138" s="101">
        <v>2</v>
      </c>
      <c r="AA138" s="85">
        <v>8</v>
      </c>
      <c r="AB138" s="85">
        <v>0</v>
      </c>
      <c r="AC138" s="85">
        <v>3</v>
      </c>
      <c r="AZ138" s="85">
        <v>1</v>
      </c>
      <c r="BA138" s="85">
        <f>IF(AZ138=1,G138,0)</f>
        <v>0</v>
      </c>
      <c r="BB138" s="85">
        <f>IF(AZ138=2,G138,0)</f>
        <v>0</v>
      </c>
      <c r="BC138" s="85">
        <f>IF(AZ138=3,G138,0)</f>
        <v>0</v>
      </c>
      <c r="BD138" s="85">
        <f>IF(AZ138=4,G138,0)</f>
        <v>0</v>
      </c>
      <c r="BE138" s="85">
        <f>IF(AZ138=5,G138,0)</f>
        <v>0</v>
      </c>
      <c r="CA138" s="108">
        <v>8</v>
      </c>
      <c r="CB138" s="108">
        <v>0</v>
      </c>
      <c r="CZ138" s="85">
        <v>0</v>
      </c>
    </row>
    <row r="139" spans="1:57" ht="12.75">
      <c r="A139" s="115"/>
      <c r="B139" s="116" t="s">
        <v>73</v>
      </c>
      <c r="C139" s="117" t="str">
        <f>CONCATENATE(B134," ",C134)</f>
        <v>D96 Přesuny suti a vybouraných hmot</v>
      </c>
      <c r="D139" s="118"/>
      <c r="E139" s="119"/>
      <c r="F139" s="120"/>
      <c r="G139" s="121"/>
      <c r="O139" s="101">
        <v>4</v>
      </c>
      <c r="BA139" s="122">
        <f>SUM(BA134:BA138)</f>
        <v>0</v>
      </c>
      <c r="BB139" s="122">
        <f>SUM(BB134:BB138)</f>
        <v>0</v>
      </c>
      <c r="BC139" s="122">
        <f>SUM(BC134:BC138)</f>
        <v>0</v>
      </c>
      <c r="BD139" s="122">
        <f>SUM(BD134:BD138)</f>
        <v>0</v>
      </c>
      <c r="BE139" s="122">
        <f>SUM(BE134:BE138)</f>
        <v>0</v>
      </c>
    </row>
    <row r="140" ht="12.75">
      <c r="E140" s="85"/>
    </row>
    <row r="141" ht="12.75">
      <c r="E141" s="85"/>
    </row>
    <row r="142" ht="12.75">
      <c r="E142" s="85"/>
    </row>
    <row r="143" ht="12.75">
      <c r="E143" s="85"/>
    </row>
    <row r="144" ht="12.75">
      <c r="E144" s="85"/>
    </row>
    <row r="145" ht="12.75">
      <c r="E145" s="85"/>
    </row>
    <row r="146" ht="12.75">
      <c r="E146" s="85"/>
    </row>
    <row r="147" ht="12.75">
      <c r="E147" s="85"/>
    </row>
    <row r="148" ht="12.75">
      <c r="E148" s="85"/>
    </row>
    <row r="149" ht="12.75">
      <c r="E149" s="85"/>
    </row>
    <row r="150" ht="12.75">
      <c r="E150" s="85"/>
    </row>
    <row r="151" ht="12.75">
      <c r="E151" s="85"/>
    </row>
    <row r="152" ht="12.75">
      <c r="E152" s="85"/>
    </row>
    <row r="153" ht="12.75">
      <c r="E153" s="85"/>
    </row>
    <row r="154" ht="12.75">
      <c r="E154" s="85"/>
    </row>
    <row r="155" ht="12.75">
      <c r="E155" s="85"/>
    </row>
    <row r="156" ht="12.75">
      <c r="E156" s="85"/>
    </row>
    <row r="157" ht="12.75">
      <c r="E157" s="85"/>
    </row>
    <row r="158" ht="12.75">
      <c r="E158" s="85"/>
    </row>
    <row r="159" ht="12.75">
      <c r="E159" s="85"/>
    </row>
    <row r="160" ht="12.75">
      <c r="E160" s="85"/>
    </row>
    <row r="161" ht="12.75">
      <c r="E161" s="85"/>
    </row>
    <row r="162" ht="12.75">
      <c r="E162" s="85"/>
    </row>
    <row r="163" spans="1:7" ht="12.75">
      <c r="A163" s="123"/>
      <c r="B163" s="123"/>
      <c r="C163" s="123"/>
      <c r="D163" s="123"/>
      <c r="E163" s="123"/>
      <c r="F163" s="123"/>
      <c r="G163" s="123"/>
    </row>
    <row r="164" spans="1:7" ht="12.75">
      <c r="A164" s="123"/>
      <c r="B164" s="123"/>
      <c r="C164" s="123"/>
      <c r="D164" s="123"/>
      <c r="E164" s="123"/>
      <c r="F164" s="123"/>
      <c r="G164" s="123"/>
    </row>
    <row r="165" spans="1:7" ht="12.75">
      <c r="A165" s="123"/>
      <c r="B165" s="123"/>
      <c r="C165" s="123"/>
      <c r="D165" s="123"/>
      <c r="E165" s="123"/>
      <c r="F165" s="123"/>
      <c r="G165" s="123"/>
    </row>
    <row r="166" spans="1:7" ht="12.75">
      <c r="A166" s="123"/>
      <c r="B166" s="123"/>
      <c r="C166" s="123"/>
      <c r="D166" s="123"/>
      <c r="E166" s="123"/>
      <c r="F166" s="123"/>
      <c r="G166" s="123"/>
    </row>
    <row r="167" ht="12.75">
      <c r="E167" s="85"/>
    </row>
    <row r="168" ht="12.75">
      <c r="E168" s="85"/>
    </row>
    <row r="169" ht="12.75">
      <c r="E169" s="85"/>
    </row>
    <row r="170" ht="12.75">
      <c r="E170" s="85"/>
    </row>
    <row r="171" ht="12.75">
      <c r="E171" s="85"/>
    </row>
    <row r="172" ht="12.75">
      <c r="E172" s="85"/>
    </row>
    <row r="173" ht="12.75">
      <c r="E173" s="85"/>
    </row>
    <row r="174" ht="12.75">
      <c r="E174" s="85"/>
    </row>
    <row r="175" ht="12.75">
      <c r="E175" s="85"/>
    </row>
    <row r="176" ht="12.75">
      <c r="E176" s="85"/>
    </row>
    <row r="177" ht="12.75">
      <c r="E177" s="85"/>
    </row>
    <row r="178" ht="12.75">
      <c r="E178" s="85"/>
    </row>
    <row r="179" ht="12.75">
      <c r="E179" s="85"/>
    </row>
    <row r="180" ht="12.75">
      <c r="E180" s="85"/>
    </row>
    <row r="181" ht="12.75">
      <c r="E181" s="85"/>
    </row>
    <row r="182" ht="12.75">
      <c r="E182" s="85"/>
    </row>
    <row r="183" ht="12.75">
      <c r="E183" s="85"/>
    </row>
    <row r="184" ht="12.75">
      <c r="E184" s="85"/>
    </row>
    <row r="185" ht="12.75">
      <c r="E185" s="85"/>
    </row>
    <row r="186" ht="12.75">
      <c r="E186" s="85"/>
    </row>
    <row r="187" ht="12.75">
      <c r="E187" s="85"/>
    </row>
    <row r="188" ht="12.75">
      <c r="E188" s="85"/>
    </row>
    <row r="189" ht="12.75">
      <c r="E189" s="85"/>
    </row>
    <row r="190" ht="12.75">
      <c r="E190" s="85"/>
    </row>
    <row r="191" ht="12.75">
      <c r="E191" s="85"/>
    </row>
    <row r="192" ht="12.75">
      <c r="E192" s="85"/>
    </row>
    <row r="193" ht="12.75">
      <c r="E193" s="85"/>
    </row>
    <row r="194" ht="12.75">
      <c r="E194" s="85"/>
    </row>
    <row r="195" ht="12.75">
      <c r="E195" s="85"/>
    </row>
    <row r="196" ht="12.75">
      <c r="E196" s="85"/>
    </row>
    <row r="197" ht="12.75">
      <c r="E197" s="85"/>
    </row>
    <row r="198" spans="1:2" ht="12.75">
      <c r="A198" s="124"/>
      <c r="B198" s="124"/>
    </row>
    <row r="199" spans="1:7" ht="12.75">
      <c r="A199" s="123"/>
      <c r="B199" s="123"/>
      <c r="C199" s="126"/>
      <c r="D199" s="126"/>
      <c r="E199" s="127"/>
      <c r="F199" s="126"/>
      <c r="G199" s="128"/>
    </row>
    <row r="200" spans="1:7" ht="12.75">
      <c r="A200" s="129"/>
      <c r="B200" s="129"/>
      <c r="C200" s="123"/>
      <c r="D200" s="123"/>
      <c r="E200" s="130"/>
      <c r="F200" s="123"/>
      <c r="G200" s="123"/>
    </row>
    <row r="201" spans="1:7" ht="12.75">
      <c r="A201" s="123"/>
      <c r="B201" s="123"/>
      <c r="C201" s="123"/>
      <c r="D201" s="123"/>
      <c r="E201" s="130"/>
      <c r="F201" s="123"/>
      <c r="G201" s="123"/>
    </row>
    <row r="202" spans="1:7" ht="12.75">
      <c r="A202" s="123"/>
      <c r="B202" s="123"/>
      <c r="C202" s="123"/>
      <c r="D202" s="123"/>
      <c r="E202" s="130"/>
      <c r="F202" s="123"/>
      <c r="G202" s="123"/>
    </row>
    <row r="203" spans="1:7" ht="12.75">
      <c r="A203" s="123"/>
      <c r="B203" s="123"/>
      <c r="C203" s="123"/>
      <c r="D203" s="123"/>
      <c r="E203" s="130"/>
      <c r="F203" s="123"/>
      <c r="G203" s="123"/>
    </row>
    <row r="204" spans="1:7" ht="12.75">
      <c r="A204" s="123"/>
      <c r="B204" s="123"/>
      <c r="C204" s="123"/>
      <c r="D204" s="123"/>
      <c r="E204" s="130"/>
      <c r="F204" s="123"/>
      <c r="G204" s="123"/>
    </row>
    <row r="205" spans="1:7" ht="12.75">
      <c r="A205" s="123"/>
      <c r="B205" s="123"/>
      <c r="C205" s="123"/>
      <c r="D205" s="123"/>
      <c r="E205" s="130"/>
      <c r="F205" s="123"/>
      <c r="G205" s="123"/>
    </row>
    <row r="206" spans="1:7" ht="12.75">
      <c r="A206" s="123"/>
      <c r="B206" s="123"/>
      <c r="C206" s="123"/>
      <c r="D206" s="123"/>
      <c r="E206" s="130"/>
      <c r="F206" s="123"/>
      <c r="G206" s="123"/>
    </row>
    <row r="207" spans="1:7" ht="12.75">
      <c r="A207" s="123"/>
      <c r="B207" s="123"/>
      <c r="C207" s="123"/>
      <c r="D207" s="123"/>
      <c r="E207" s="130"/>
      <c r="F207" s="123"/>
      <c r="G207" s="123"/>
    </row>
    <row r="208" spans="1:7" ht="12.75">
      <c r="A208" s="123"/>
      <c r="B208" s="123"/>
      <c r="C208" s="123"/>
      <c r="D208" s="123"/>
      <c r="E208" s="130"/>
      <c r="F208" s="123"/>
      <c r="G208" s="123"/>
    </row>
    <row r="209" spans="1:7" ht="12.75">
      <c r="A209" s="123"/>
      <c r="B209" s="123"/>
      <c r="C209" s="123"/>
      <c r="D209" s="123"/>
      <c r="E209" s="130"/>
      <c r="F209" s="123"/>
      <c r="G209" s="123"/>
    </row>
    <row r="210" spans="1:7" ht="12.75">
      <c r="A210" s="123"/>
      <c r="B210" s="123"/>
      <c r="C210" s="123"/>
      <c r="D210" s="123"/>
      <c r="E210" s="130"/>
      <c r="F210" s="123"/>
      <c r="G210" s="123"/>
    </row>
    <row r="211" spans="1:7" ht="12.75">
      <c r="A211" s="123"/>
      <c r="B211" s="123"/>
      <c r="C211" s="123"/>
      <c r="D211" s="123"/>
      <c r="E211" s="130"/>
      <c r="F211" s="123"/>
      <c r="G211" s="123"/>
    </row>
    <row r="212" spans="1:7" ht="12.75">
      <c r="A212" s="123"/>
      <c r="B212" s="123"/>
      <c r="C212" s="123"/>
      <c r="D212" s="123"/>
      <c r="E212" s="130"/>
      <c r="F212" s="123"/>
      <c r="G212" s="123"/>
    </row>
  </sheetData>
  <sheetProtection/>
  <mergeCells count="55">
    <mergeCell ref="C127:D127"/>
    <mergeCell ref="C129:D129"/>
    <mergeCell ref="C116:D116"/>
    <mergeCell ref="C118:D118"/>
    <mergeCell ref="C120:D120"/>
    <mergeCell ref="C123:D123"/>
    <mergeCell ref="C98:D98"/>
    <mergeCell ref="C100:D100"/>
    <mergeCell ref="C103:D103"/>
    <mergeCell ref="C106:D106"/>
    <mergeCell ref="C110:D110"/>
    <mergeCell ref="C85:D85"/>
    <mergeCell ref="C87:D87"/>
    <mergeCell ref="C89:D89"/>
    <mergeCell ref="C91:D91"/>
    <mergeCell ref="C93:D93"/>
    <mergeCell ref="C74:D74"/>
    <mergeCell ref="C80:D80"/>
    <mergeCell ref="C52:D52"/>
    <mergeCell ref="C54:D54"/>
    <mergeCell ref="C55:D55"/>
    <mergeCell ref="C57:D57"/>
    <mergeCell ref="C45:D45"/>
    <mergeCell ref="C46:D46"/>
    <mergeCell ref="C47:D47"/>
    <mergeCell ref="C48:D48"/>
    <mergeCell ref="C49:D49"/>
    <mergeCell ref="C50:D50"/>
    <mergeCell ref="C37:D37"/>
    <mergeCell ref="C39:D39"/>
    <mergeCell ref="C41:D41"/>
    <mergeCell ref="C42:D42"/>
    <mergeCell ref="C43:D43"/>
    <mergeCell ref="C44:D44"/>
    <mergeCell ref="C23:D23"/>
    <mergeCell ref="C26:D26"/>
    <mergeCell ref="C29:D29"/>
    <mergeCell ref="C30:D30"/>
    <mergeCell ref="C33:D33"/>
    <mergeCell ref="C35:D35"/>
    <mergeCell ref="C16:D16"/>
    <mergeCell ref="C18:D18"/>
    <mergeCell ref="C19:D19"/>
    <mergeCell ref="C20:D20"/>
    <mergeCell ref="C21:D21"/>
    <mergeCell ref="C22:D22"/>
    <mergeCell ref="C12:D12"/>
    <mergeCell ref="C14:D14"/>
    <mergeCell ref="A1:G1"/>
    <mergeCell ref="A3:B3"/>
    <mergeCell ref="A4:B4"/>
    <mergeCell ref="E4:G4"/>
    <mergeCell ref="C9:D9"/>
    <mergeCell ref="C10:D10"/>
    <mergeCell ref="E3:F3"/>
  </mergeCells>
  <printOptions/>
  <pageMargins left="0.5905511811023623" right="0.3937007874015748" top="0.34" bottom="0.8" header="0.1968503937007874" footer="0.3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Uživatel</cp:lastModifiedBy>
  <cp:lastPrinted>2012-07-26T09:36:49Z</cp:lastPrinted>
  <dcterms:created xsi:type="dcterms:W3CDTF">2012-07-25T11:24:19Z</dcterms:created>
  <dcterms:modified xsi:type="dcterms:W3CDTF">2012-07-26T09:37:00Z</dcterms:modified>
  <cp:category/>
  <cp:version/>
  <cp:contentType/>
  <cp:contentStatus/>
</cp:coreProperties>
</file>