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3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<sst xmlns="http://schemas.openxmlformats.org/spreadsheetml/2006/main" count="221" uniqueCount="145">
  <si>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</si>
  <si>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</si>
  <si>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</si>
  <si>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</si>
  <si>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</si>
  <si>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</si>
  <si>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</si>
  <si>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</si>
  <si>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</si>
  <si>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</si>
  <si>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</si>
  <si>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</si>
  <si>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</si>
  <si>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</si>
  <si>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</si>
  <si>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</si>
  <si>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</si>
  <si>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</si>
  <si>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</si>
  <si>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</si>
  <si>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</si>
  <si>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</si>
  <si>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</si>
  <si>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</si>
  <si>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</si>
  <si>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</si>
  <si>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</si>
  <si>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</si>
  <si>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</si>
  <si>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</si>
  <si>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</si>
  <si>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</si>
  <si>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</si>
  <si>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</si>
  <si>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</si>
  <si>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</si>
  <si>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</si>
  <si>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</si>
  <si>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</si>
  <si>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</si>
  <si>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</si>
  <si>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</si>
  <si>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</si>
  <si>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</si>
  <si>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</si>
  <si>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</si>
  <si>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</si>
  <si>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</si>
  <si>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</si>
  <si>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</si>
  <si>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</si>
  <si>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</si>
  <si>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</si>
  <si>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</si>
  <si>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</si>
  <si>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</si>
  <si>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</si>
  <si>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</si>
  <si>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</si>
  <si>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</si>
  <si>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</si>
  <si>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</si>
  <si>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</si>
  <si>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</si>
  <si>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</si>
  <si>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</si>
  <si>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</si>
  <si>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</si>
  <si>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</si>
  <si>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</si>
  <si>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z celk.V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</si>
  <si>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</si>
  <si>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</si>
  <si>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</si>
  <si>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</si>
  <si>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</si>
  <si>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</si>
  <si>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</si>
  <si>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</si>
  <si>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</si>
  <si>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</si>
  <si>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</si>
  <si>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</si>
  <si>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</si>
  <si>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</si>
  <si>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</si>
  <si>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</si>
  <si>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</si>
  <si>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</si>
  <si>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</si>
  <si>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</si>
  <si>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</si>
  <si>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</si>
  <si>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</si>
  <si>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</si>
  <si>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</si>
  <si>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</si>
  <si>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</si>
  <si>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</si>
  <si>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</si>
  <si>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</si>
  <si>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</si>
  <si>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</si>
  <si>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</si>
  <si>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</si>
  <si>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</si>
  <si>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</si>
  <si>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ostatní ( komunitní plánování, dary...)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</si>
  <si>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</si>
  <si>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</si>
  <si>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</si>
  <si>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</si>
  <si>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</si>
  <si>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</si>
  <si>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</si>
  <si>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ostatní ( CR,PR, média,návštěvy,příspěvky.. )</t>
  </si>
  <si>
    <t>vnější vztahy,cest.ruch,vratky dotací … )</t>
  </si>
  <si>
    <t xml:space="preserve">Ostatní ( daně,úroky, odměny ZM,fin.oper. </t>
  </si>
  <si>
    <t>výdaje na platy a odvody na SP a ZP vč. OON : MěÚ ( bez dot. )</t>
  </si>
  <si>
    <t>sport.klubům+kino ( na nájem za městský majetek )</t>
  </si>
  <si>
    <t>neinvestiční dotace "průtokové" - soc.dávky,OŽP,ZŠ,MK …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</si>
  <si>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</si>
  <si>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</si>
  <si>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</si>
  <si>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</si>
  <si>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Ostatní (úroky,ZM,fin.operace,daně,... )</t>
  </si>
  <si>
    <t xml:space="preserve"> - z toho účelové průtokové dotace na SD</t>
  </si>
  <si>
    <t>ostatní ( volnočas.aktivity,děts.hřiště,.. )</t>
  </si>
  <si>
    <t>bydlení, komunální služby a územní rozvoj</t>
  </si>
  <si>
    <t>ostatní daně ( daň z převodu, daň z nemovit.,DPH )</t>
  </si>
  <si>
    <t>Sociální oblast( §43 ):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</si>
  <si>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</si>
  <si>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</si>
  <si>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</si>
  <si>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</si>
  <si>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</si>
  <si>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ostatní ( vratky dotací,DPH,úroky,prodeje..)</t>
  </si>
  <si>
    <t>komunikace- doprava</t>
  </si>
  <si>
    <t>jiným subjektům - sport,kultura,CR,Kom.plán, čl.popl..)</t>
  </si>
  <si>
    <t>městským o.p.s. - na provoz a činnost</t>
  </si>
  <si>
    <t>Kultura a cestovní ruch ( § 33,214 ):</t>
  </si>
  <si>
    <t>neinv. výdaje z dotací - na úhradu vlastních nákladů</t>
  </si>
  <si>
    <t>ostatní výdaje ( úroky,sociální fond,sankce,náhrady )</t>
  </si>
  <si>
    <t>ostatní ( komunit. plánování, prevence kriminal.,)</t>
  </si>
  <si>
    <t>ZDROJE KAPITÁLOVÉHO ROZPOČTU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</si>
</sst>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1" applyAlignment="1">
      <alignment/>
    </xf>
    <xf numFmtId="0" fontId="8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8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1" xfId="0" applyBorder="1" applyAlignment="1">
      <alignment/>
    </xf>
    <xf numFmtId="166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1" applyNumberFormat="1" applyAlignment="1">
      <alignment/>
    </xf>
    <xf numFmtId="166" fontId="0" fillId="0" borderId="19" xfId="21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8" xfId="21" applyNumberFormat="1" applyBorder="1" applyAlignment="1">
      <alignment/>
    </xf>
    <xf numFmtId="166" fontId="0" fillId="0" borderId="22" xfId="21" applyNumberFormat="1" applyBorder="1" applyAlignment="1">
      <alignment/>
    </xf>
    <xf numFmtId="166" fontId="0" fillId="0" borderId="14" xfId="21" applyNumberFormat="1" applyBorder="1" applyAlignment="1">
      <alignment/>
    </xf>
    <xf numFmtId="166" fontId="0" fillId="0" borderId="15" xfId="21" applyNumberFormat="1" applyBorder="1" applyAlignment="1">
      <alignment/>
    </xf>
    <xf numFmtId="166" fontId="3" fillId="0" borderId="17" xfId="21" applyNumberFormat="1" applyFont="1" applyBorder="1" applyAlignment="1">
      <alignment/>
    </xf>
    <xf numFmtId="166" fontId="0" fillId="0" borderId="15" xfId="21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6" fontId="4" fillId="0" borderId="18" xfId="21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0" xfId="21" applyNumberFormat="1" applyFont="1" applyAlignment="1">
      <alignment/>
    </xf>
    <xf numFmtId="166" fontId="7" fillId="0" borderId="14" xfId="21" applyNumberFormat="1" applyFont="1" applyBorder="1" applyAlignment="1">
      <alignment/>
    </xf>
    <xf numFmtId="166" fontId="7" fillId="0" borderId="19" xfId="21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15" xfId="21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4" fillId="0" borderId="17" xfId="21" applyNumberFormat="1" applyFont="1" applyBorder="1" applyAlignment="1">
      <alignment/>
    </xf>
    <xf numFmtId="166" fontId="4" fillId="0" borderId="21" xfId="21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1" xfId="21" applyNumberFormat="1" applyFont="1" applyBorder="1" applyAlignment="1">
      <alignment/>
    </xf>
    <xf numFmtId="166" fontId="0" fillId="0" borderId="14" xfId="21" applyNumberFormat="1" applyFont="1" applyBorder="1" applyAlignment="1">
      <alignment/>
    </xf>
    <xf numFmtId="166" fontId="0" fillId="0" borderId="15" xfId="21" applyNumberFormat="1" applyFont="1" applyBorder="1" applyAlignment="1">
      <alignment/>
    </xf>
    <xf numFmtId="166" fontId="0" fillId="0" borderId="21" xfId="21" applyNumberFormat="1" applyBorder="1" applyAlignment="1">
      <alignment/>
    </xf>
    <xf numFmtId="166" fontId="3" fillId="0" borderId="15" xfId="21" applyNumberFormat="1" applyFont="1" applyBorder="1" applyAlignment="1">
      <alignment/>
    </xf>
    <xf numFmtId="166" fontId="0" fillId="0" borderId="17" xfId="21" applyNumberFormat="1" applyBorder="1" applyAlignment="1">
      <alignment/>
    </xf>
    <xf numFmtId="166" fontId="3" fillId="2" borderId="23" xfId="21" applyNumberFormat="1" applyFont="1" applyFill="1" applyBorder="1" applyAlignment="1">
      <alignment/>
    </xf>
    <xf numFmtId="166" fontId="3" fillId="2" borderId="24" xfId="21" applyNumberFormat="1" applyFont="1" applyFill="1" applyBorder="1" applyAlignment="1">
      <alignment/>
    </xf>
    <xf numFmtId="166" fontId="0" fillId="0" borderId="25" xfId="21" applyNumberFormat="1" applyBorder="1" applyAlignment="1">
      <alignment/>
    </xf>
    <xf numFmtId="166" fontId="0" fillId="0" borderId="13" xfId="21" applyNumberFormat="1" applyBorder="1" applyAlignment="1">
      <alignment/>
    </xf>
    <xf numFmtId="166" fontId="0" fillId="0" borderId="13" xfId="21" applyNumberFormat="1" applyFont="1" applyBorder="1" applyAlignment="1">
      <alignment/>
    </xf>
    <xf numFmtId="166" fontId="3" fillId="0" borderId="20" xfId="21" applyNumberFormat="1" applyFont="1" applyBorder="1" applyAlignment="1">
      <alignment/>
    </xf>
    <xf numFmtId="166" fontId="3" fillId="3" borderId="2" xfId="21" applyNumberFormat="1" applyFont="1" applyFill="1" applyBorder="1" applyAlignment="1">
      <alignment/>
    </xf>
    <xf numFmtId="166" fontId="0" fillId="0" borderId="0" xfId="21" applyNumberFormat="1" applyFill="1" applyBorder="1" applyAlignment="1">
      <alignment/>
    </xf>
    <xf numFmtId="166" fontId="0" fillId="0" borderId="26" xfId="21" applyNumberFormat="1" applyBorder="1" applyAlignment="1">
      <alignment/>
    </xf>
    <xf numFmtId="166" fontId="4" fillId="2" borderId="23" xfId="21" applyNumberFormat="1" applyFont="1" applyFill="1" applyBorder="1" applyAlignment="1">
      <alignment/>
    </xf>
    <xf numFmtId="166" fontId="3" fillId="0" borderId="0" xfId="21" applyNumberFormat="1" applyFont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7" fillId="0" borderId="0" xfId="21" applyNumberFormat="1" applyFont="1" applyFill="1" applyBorder="1" applyAlignment="1">
      <alignment/>
    </xf>
    <xf numFmtId="166" fontId="7" fillId="0" borderId="19" xfId="21" applyNumberFormat="1" applyFont="1" applyFill="1" applyBorder="1" applyAlignment="1">
      <alignment/>
    </xf>
    <xf numFmtId="166" fontId="4" fillId="0" borderId="21" xfId="21" applyNumberFormat="1" applyFont="1" applyFill="1" applyBorder="1" applyAlignment="1">
      <alignment/>
    </xf>
    <xf numFmtId="166" fontId="7" fillId="0" borderId="14" xfId="21" applyNumberFormat="1" applyFont="1" applyFill="1" applyBorder="1" applyAlignment="1">
      <alignment/>
    </xf>
    <xf numFmtId="166" fontId="7" fillId="0" borderId="15" xfId="21" applyNumberFormat="1" applyFont="1" applyFill="1" applyBorder="1" applyAlignment="1">
      <alignment/>
    </xf>
    <xf numFmtId="166" fontId="4" fillId="0" borderId="17" xfId="2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" xfId="0" applyBorder="1" applyAlignment="1">
      <alignment/>
    </xf>
    <xf numFmtId="166" fontId="4" fillId="0" borderId="17" xfId="21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2" borderId="2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3" borderId="2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8" fillId="0" borderId="3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35" xfId="0" applyNumberFormat="1" applyFont="1" applyBorder="1" applyAlignment="1">
      <alignment wrapText="1"/>
    </xf>
    <xf numFmtId="166" fontId="0" fillId="2" borderId="1" xfId="0" applyNumberFormat="1" applyFont="1" applyFill="1" applyBorder="1" applyAlignment="1">
      <alignment/>
    </xf>
    <xf numFmtId="0" fontId="3" fillId="2" borderId="38" xfId="0" applyFont="1" applyFill="1" applyBorder="1" applyAlignment="1">
      <alignment/>
    </xf>
    <xf numFmtId="10" fontId="0" fillId="2" borderId="39" xfId="21" applyNumberFormat="1" applyFont="1" applyFill="1" applyBorder="1" applyAlignment="1">
      <alignment/>
    </xf>
    <xf numFmtId="0" fontId="0" fillId="2" borderId="40" xfId="0" applyFill="1" applyBorder="1" applyAlignment="1">
      <alignment horizontal="center"/>
    </xf>
    <xf numFmtId="0" fontId="4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166" fontId="0" fillId="2" borderId="43" xfId="21" applyNumberFormat="1" applyFont="1" applyFill="1" applyBorder="1" applyAlignment="1">
      <alignment/>
    </xf>
    <xf numFmtId="166" fontId="0" fillId="2" borderId="42" xfId="21" applyNumberFormat="1" applyFont="1" applyFill="1" applyBorder="1" applyAlignment="1">
      <alignment/>
    </xf>
    <xf numFmtId="166" fontId="0" fillId="0" borderId="44" xfId="21" applyNumberFormat="1" applyBorder="1" applyAlignment="1">
      <alignment/>
    </xf>
    <xf numFmtId="166" fontId="4" fillId="3" borderId="3" xfId="21" applyNumberFormat="1" applyFont="1" applyFill="1" applyBorder="1" applyAlignment="1">
      <alignment/>
    </xf>
    <xf numFmtId="166" fontId="3" fillId="0" borderId="0" xfId="21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14" xfId="21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6" fontId="7" fillId="0" borderId="0" xfId="21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3" fillId="0" borderId="0" xfId="21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0" fillId="0" borderId="47" xfId="21" applyNumberFormat="1" applyBorder="1" applyAlignment="1">
      <alignment/>
    </xf>
    <xf numFmtId="166" fontId="4" fillId="2" borderId="24" xfId="2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34" xfId="0" applyBorder="1" applyAlignment="1">
      <alignment/>
    </xf>
    <xf numFmtId="0" fontId="7" fillId="0" borderId="34" xfId="0" applyFont="1" applyBorder="1" applyAlignment="1">
      <alignment/>
    </xf>
    <xf numFmtId="166" fontId="7" fillId="0" borderId="8" xfId="21" applyNumberFormat="1" applyFont="1" applyBorder="1" applyAlignment="1">
      <alignment/>
    </xf>
    <xf numFmtId="0" fontId="2" fillId="0" borderId="27" xfId="0" applyFont="1" applyBorder="1" applyAlignment="1">
      <alignment/>
    </xf>
    <xf numFmtId="166" fontId="7" fillId="0" borderId="28" xfId="21" applyNumberFormat="1" applyFont="1" applyBorder="1" applyAlignment="1">
      <alignment/>
    </xf>
    <xf numFmtId="0" fontId="7" fillId="0" borderId="27" xfId="0" applyFont="1" applyBorder="1" applyAlignment="1">
      <alignment/>
    </xf>
    <xf numFmtId="166" fontId="4" fillId="3" borderId="24" xfId="21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29" xfId="0" applyBorder="1" applyAlignment="1">
      <alignment/>
    </xf>
    <xf numFmtId="166" fontId="7" fillId="0" borderId="20" xfId="21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0" fontId="0" fillId="0" borderId="0" xfId="21" applyNumberFormat="1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2" borderId="31" xfId="0" applyFill="1" applyBorder="1" applyAlignment="1">
      <alignment/>
    </xf>
    <xf numFmtId="0" fontId="2" fillId="0" borderId="5" xfId="0" applyFont="1" applyBorder="1" applyAlignment="1">
      <alignment/>
    </xf>
    <xf numFmtId="0" fontId="0" fillId="0" borderId="34" xfId="0" applyFont="1" applyBorder="1" applyAlignment="1">
      <alignment/>
    </xf>
    <xf numFmtId="0" fontId="7" fillId="0" borderId="7" xfId="0" applyFont="1" applyBorder="1" applyAlignment="1">
      <alignment/>
    </xf>
    <xf numFmtId="166" fontId="2" fillId="0" borderId="2" xfId="0" applyNumberFormat="1" applyFont="1" applyBorder="1" applyAlignment="1">
      <alignment wrapText="1"/>
    </xf>
    <xf numFmtId="166" fontId="0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3" fontId="11" fillId="0" borderId="14" xfId="20" applyNumberFormat="1" applyFont="1" applyBorder="1">
      <alignment/>
      <protection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" borderId="39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3" fillId="2" borderId="4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2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3" fillId="0" borderId="1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jm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28">
      <selection activeCell="E36" sqref="E36:E45"/>
    </sheetView>
  </sheetViews>
  <sheetFormatPr defaultColWidth="9.140625" defaultRowHeight="12.75"/>
  <cols>
    <col min="1" max="1" width="34.57421875" style="0" customWidth="1"/>
    <col min="2" max="2" width="1.7109375" style="0" customWidth="1"/>
    <col min="3" max="3" width="10.00390625" style="0" customWidth="1"/>
    <col min="4" max="4" width="6.421875" style="0" customWidth="1"/>
    <col min="5" max="5" width="10.8515625" style="0" customWidth="1"/>
    <col min="6" max="6" width="8.00390625" style="0" customWidth="1"/>
    <col min="7" max="7" width="9.8515625" style="0" customWidth="1"/>
    <col min="8" max="8" width="6.7109375" style="0" customWidth="1"/>
  </cols>
  <sheetData>
    <row r="1" spans="1:4" ht="18.75" thickBot="1">
      <c r="A1" s="8" t="s">
        <v>18</v>
      </c>
      <c r="B1" s="9"/>
      <c r="C1" s="10"/>
      <c r="D1" s="10"/>
    </row>
    <row r="2" ht="13.5" thickBot="1"/>
    <row r="3" spans="1:8" ht="15.75">
      <c r="A3" s="7"/>
      <c r="B3" s="7"/>
      <c r="C3" s="14">
        <v>2010</v>
      </c>
      <c r="D3" s="15" t="s">
        <v>62</v>
      </c>
      <c r="E3" s="16">
        <v>2010</v>
      </c>
      <c r="F3" s="17" t="s">
        <v>62</v>
      </c>
      <c r="G3" s="176"/>
      <c r="H3" s="176"/>
    </row>
    <row r="4" spans="1:8" ht="13.5" thickBot="1">
      <c r="A4" s="4"/>
      <c r="B4" s="4"/>
      <c r="C4" s="18" t="s">
        <v>17</v>
      </c>
      <c r="D4" s="19" t="s">
        <v>63</v>
      </c>
      <c r="E4" s="20" t="s">
        <v>17</v>
      </c>
      <c r="F4" s="21" t="s">
        <v>63</v>
      </c>
      <c r="G4" s="176"/>
      <c r="H4" s="176"/>
    </row>
    <row r="5" spans="1:8" ht="14.25" customHeight="1" thickBot="1">
      <c r="A5" s="22" t="s">
        <v>5</v>
      </c>
      <c r="B5" s="3"/>
      <c r="C5" s="4"/>
      <c r="D5" s="4"/>
      <c r="E5" s="4"/>
      <c r="F5" s="4"/>
      <c r="G5" s="6"/>
      <c r="H5" s="6"/>
    </row>
    <row r="6" spans="1:8" ht="4.5" customHeight="1">
      <c r="A6" s="23"/>
      <c r="B6" s="4"/>
      <c r="C6" s="4"/>
      <c r="D6" s="4"/>
      <c r="E6" s="4"/>
      <c r="F6" s="4"/>
      <c r="G6" s="6"/>
      <c r="H6" s="6"/>
    </row>
    <row r="7" spans="1:8" ht="12.75">
      <c r="A7" s="24" t="s">
        <v>0</v>
      </c>
      <c r="B7" s="4"/>
      <c r="C7" s="227">
        <v>119766.2</v>
      </c>
      <c r="D7" s="63">
        <f>C7/C52</f>
        <v>0.2950477212273683</v>
      </c>
      <c r="E7" s="232">
        <v>116745.02900000001</v>
      </c>
      <c r="F7" s="101">
        <f>E7/E52</f>
        <v>0.286347639379173</v>
      </c>
      <c r="G7" s="177"/>
      <c r="H7" s="178"/>
    </row>
    <row r="8" spans="1:8" ht="12.75">
      <c r="A8" s="25" t="s">
        <v>1</v>
      </c>
      <c r="B8" s="4"/>
      <c r="C8" s="228">
        <v>6420.7</v>
      </c>
      <c r="D8" s="60">
        <f>C8/C52</f>
        <v>0.015817592139389606</v>
      </c>
      <c r="E8" s="228">
        <v>6486.6</v>
      </c>
      <c r="F8" s="66">
        <f>E8/E52</f>
        <v>0.01591007868606503</v>
      </c>
      <c r="G8" s="177"/>
      <c r="H8" s="100"/>
    </row>
    <row r="9" spans="1:8" ht="12.75">
      <c r="A9" s="25" t="s">
        <v>122</v>
      </c>
      <c r="B9" s="4"/>
      <c r="C9" s="228">
        <v>17321.6</v>
      </c>
      <c r="D9" s="60">
        <f>C9/C52</f>
        <v>0.04267229492137165</v>
      </c>
      <c r="E9" s="228">
        <v>18715.9</v>
      </c>
      <c r="F9" s="66">
        <f>E9/E52</f>
        <v>0.045905627243937416</v>
      </c>
      <c r="G9" s="177"/>
      <c r="H9" s="100"/>
    </row>
    <row r="10" spans="1:8" ht="12.75">
      <c r="A10" s="25" t="s">
        <v>12</v>
      </c>
      <c r="B10" s="4"/>
      <c r="C10" s="228">
        <v>1265</v>
      </c>
      <c r="D10" s="60">
        <f>C10/C52</f>
        <v>0.003116366448569136</v>
      </c>
      <c r="E10" s="228">
        <v>1679.3</v>
      </c>
      <c r="F10" s="66">
        <f>E10/E52</f>
        <v>0.004118921335909259</v>
      </c>
      <c r="G10" s="177"/>
      <c r="H10" s="100"/>
    </row>
    <row r="11" spans="1:8" ht="12.75">
      <c r="A11" s="25" t="s">
        <v>3</v>
      </c>
      <c r="B11" s="4"/>
      <c r="C11" s="228">
        <v>21279.6</v>
      </c>
      <c r="D11" s="90">
        <f>C11/C52</f>
        <v>0.05242294978574844</v>
      </c>
      <c r="E11" s="230">
        <v>13106.8</v>
      </c>
      <c r="F11" s="66">
        <f>E11/E52</f>
        <v>0.03214784622491245</v>
      </c>
      <c r="G11" s="177"/>
      <c r="H11" s="100"/>
    </row>
    <row r="12" spans="1:8" ht="12.75">
      <c r="A12" s="26" t="s">
        <v>4</v>
      </c>
      <c r="B12" s="4"/>
      <c r="C12" s="229">
        <f>SUM(C7:C11)</f>
        <v>166053.1</v>
      </c>
      <c r="D12" s="71">
        <f>C12/C52</f>
        <v>0.40907692452244715</v>
      </c>
      <c r="E12" s="229">
        <f>SUM(E7:E11)</f>
        <v>156733.629</v>
      </c>
      <c r="F12" s="71">
        <f>E12/E52</f>
        <v>0.3844301128699971</v>
      </c>
      <c r="G12" s="179"/>
      <c r="H12" s="180"/>
    </row>
    <row r="13" spans="1:8" ht="13.5" thickBot="1">
      <c r="A13" s="27"/>
      <c r="C13" s="53"/>
      <c r="D13" s="62"/>
      <c r="E13" s="53"/>
      <c r="F13" s="62"/>
      <c r="G13" s="13"/>
      <c r="H13" s="100"/>
    </row>
    <row r="14" spans="1:8" ht="14.25" customHeight="1" thickBot="1">
      <c r="A14" s="22" t="s">
        <v>6</v>
      </c>
      <c r="B14" s="3"/>
      <c r="C14" s="54"/>
      <c r="D14" s="60"/>
      <c r="E14" s="54"/>
      <c r="F14" s="60"/>
      <c r="G14" s="13"/>
      <c r="H14" s="100"/>
    </row>
    <row r="15" spans="1:8" ht="3.75" customHeight="1">
      <c r="A15" s="28"/>
      <c r="B15" s="4"/>
      <c r="C15" s="54"/>
      <c r="D15" s="60"/>
      <c r="E15" s="54"/>
      <c r="F15" s="60"/>
      <c r="G15" s="13"/>
      <c r="H15" s="100"/>
    </row>
    <row r="16" spans="1:8" ht="12.75">
      <c r="A16" s="24" t="s">
        <v>58</v>
      </c>
      <c r="B16" s="4"/>
      <c r="C16" s="227">
        <v>39666.4</v>
      </c>
      <c r="D16" s="67">
        <f>C16/C52</f>
        <v>0.09771939770397058</v>
      </c>
      <c r="E16" s="227">
        <v>40989.62</v>
      </c>
      <c r="F16" s="67">
        <f>E16/E52</f>
        <v>0.1005377361810355</v>
      </c>
      <c r="G16" s="13"/>
      <c r="H16" s="100"/>
    </row>
    <row r="17" spans="1:8" ht="12.75">
      <c r="A17" s="25" t="s">
        <v>59</v>
      </c>
      <c r="B17" s="4"/>
      <c r="C17" s="228">
        <v>6635.854</v>
      </c>
      <c r="D17" s="68">
        <f>C17/C52</f>
        <v>0.016347630642848457</v>
      </c>
      <c r="E17" s="228">
        <v>6665.78</v>
      </c>
      <c r="F17" s="68">
        <f>E17/E52</f>
        <v>0.016349564379489798</v>
      </c>
      <c r="G17" s="13"/>
      <c r="H17" s="100"/>
    </row>
    <row r="18" spans="1:8" ht="12.75">
      <c r="A18" s="25" t="s">
        <v>56</v>
      </c>
      <c r="B18" s="4"/>
      <c r="C18" s="228">
        <v>4440.1</v>
      </c>
      <c r="D18" s="68">
        <f>C18/C52</f>
        <v>0.0109383230579382</v>
      </c>
      <c r="E18" s="228">
        <v>3076.4</v>
      </c>
      <c r="F18" s="70">
        <f>E18/E52</f>
        <v>0.007545673553141931</v>
      </c>
      <c r="G18" s="13"/>
      <c r="H18" s="100"/>
    </row>
    <row r="19" spans="1:8" ht="12.75">
      <c r="A19" s="25" t="s">
        <v>132</v>
      </c>
      <c r="B19" s="4"/>
      <c r="C19" s="228">
        <v>7427.4</v>
      </c>
      <c r="D19" s="68">
        <f>C19/C52</f>
        <v>0.018297628585061187</v>
      </c>
      <c r="E19" s="228">
        <v>9672.9</v>
      </c>
      <c r="F19" s="68">
        <f>E19/E52</f>
        <v>0.023725310659272716</v>
      </c>
      <c r="G19" s="13"/>
      <c r="H19" s="100"/>
    </row>
    <row r="20" spans="1:8" ht="12.75">
      <c r="A20" s="29" t="s">
        <v>136</v>
      </c>
      <c r="B20" s="4"/>
      <c r="C20" s="230">
        <v>5422.1</v>
      </c>
      <c r="D20" s="92">
        <f>C20/C52</f>
        <v>0.013357510293112027</v>
      </c>
      <c r="E20" s="230">
        <v>1554.2</v>
      </c>
      <c r="F20" s="92">
        <f>E20/E52</f>
        <v>0.0038120809505568813</v>
      </c>
      <c r="G20" s="13"/>
      <c r="H20" s="100"/>
    </row>
    <row r="21" spans="1:8" ht="12.75">
      <c r="A21" s="26" t="s">
        <v>4</v>
      </c>
      <c r="B21" s="4"/>
      <c r="C21" s="229">
        <f>SUM(C16:C20)</f>
        <v>63591.854</v>
      </c>
      <c r="D21" s="71">
        <f>C21/C52</f>
        <v>0.15666049028293044</v>
      </c>
      <c r="E21" s="229">
        <f>SUM(E16:E20)</f>
        <v>61958.9</v>
      </c>
      <c r="F21" s="71">
        <f>E21/E52</f>
        <v>0.15197036572349681</v>
      </c>
      <c r="G21" s="179"/>
      <c r="H21" s="180"/>
    </row>
    <row r="22" spans="1:8" ht="13.5" thickBot="1">
      <c r="A22" s="27"/>
      <c r="B22" s="4"/>
      <c r="C22" s="53"/>
      <c r="D22" s="62"/>
      <c r="E22" s="53"/>
      <c r="F22" s="62"/>
      <c r="G22" s="13"/>
      <c r="H22" s="100"/>
    </row>
    <row r="23" spans="1:8" ht="15" customHeight="1" thickBot="1">
      <c r="A23" s="22" t="s">
        <v>13</v>
      </c>
      <c r="B23" s="3"/>
      <c r="C23" s="54"/>
      <c r="D23" s="60"/>
      <c r="E23" s="54"/>
      <c r="F23" s="60"/>
      <c r="G23" s="13"/>
      <c r="H23" s="100"/>
    </row>
    <row r="24" spans="1:8" ht="3.75" customHeight="1">
      <c r="A24" s="30"/>
      <c r="B24" s="3"/>
      <c r="C24" s="54"/>
      <c r="D24" s="60"/>
      <c r="E24" s="54"/>
      <c r="F24" s="60"/>
      <c r="G24" s="13"/>
      <c r="H24" s="100"/>
    </row>
    <row r="25" spans="1:8" ht="12.75">
      <c r="A25" s="24" t="s">
        <v>60</v>
      </c>
      <c r="B25" s="4"/>
      <c r="C25" s="227">
        <v>115192.2</v>
      </c>
      <c r="D25" s="95">
        <f>C25/C52</f>
        <v>0.28377953139673173</v>
      </c>
      <c r="E25" s="227">
        <v>117624.8</v>
      </c>
      <c r="F25" s="67">
        <f>E25/E52</f>
        <v>0.2885055072661582</v>
      </c>
      <c r="G25" s="13"/>
      <c r="H25" s="100"/>
    </row>
    <row r="26" spans="1:8" ht="12.75">
      <c r="A26" s="25" t="s">
        <v>71</v>
      </c>
      <c r="B26" s="4"/>
      <c r="C26" s="228">
        <v>42999.3</v>
      </c>
      <c r="D26" s="96">
        <f>C26/C52</f>
        <v>0.10593009947190424</v>
      </c>
      <c r="E26" s="228">
        <v>44146.9</v>
      </c>
      <c r="F26" s="68">
        <f>E26/E52</f>
        <v>0.10828178903367622</v>
      </c>
      <c r="G26" s="13"/>
      <c r="H26" s="100"/>
    </row>
    <row r="27" spans="1:8" ht="12.75">
      <c r="A27" s="25" t="s">
        <v>57</v>
      </c>
      <c r="B27" s="4"/>
      <c r="C27" s="228">
        <v>0</v>
      </c>
      <c r="D27" s="97">
        <f>C27/C52</f>
        <v>0</v>
      </c>
      <c r="E27" s="228">
        <v>0</v>
      </c>
      <c r="F27" s="68">
        <f>E27/E52</f>
        <v>0</v>
      </c>
      <c r="G27" s="13"/>
      <c r="H27" s="100"/>
    </row>
    <row r="28" spans="1:8" ht="12.75">
      <c r="A28" s="26" t="s">
        <v>4</v>
      </c>
      <c r="B28" s="4"/>
      <c r="C28" s="231">
        <f>SUM(C25:C27)</f>
        <v>158191.5</v>
      </c>
      <c r="D28" s="98">
        <f>C28/C52</f>
        <v>0.38970963086863597</v>
      </c>
      <c r="E28" s="229">
        <f>SUM(E25:E27)</f>
        <v>161771.7</v>
      </c>
      <c r="F28" s="71">
        <f>E28/E52</f>
        <v>0.3967872962998344</v>
      </c>
      <c r="G28" s="179"/>
      <c r="H28" s="180"/>
    </row>
    <row r="29" spans="1:8" ht="13.5" customHeight="1">
      <c r="A29" s="27"/>
      <c r="C29" s="11"/>
      <c r="D29" s="62"/>
      <c r="E29" s="11"/>
      <c r="F29" s="62"/>
      <c r="G29" s="13"/>
      <c r="H29" s="100"/>
    </row>
    <row r="30" spans="1:8" ht="14.25" customHeight="1" thickBot="1">
      <c r="A30" s="27"/>
      <c r="B30" s="4"/>
      <c r="C30" s="11"/>
      <c r="D30" s="62"/>
      <c r="E30" s="11"/>
      <c r="F30" s="62"/>
      <c r="G30" s="13"/>
      <c r="H30" s="100"/>
    </row>
    <row r="31" spans="1:8" ht="15" customHeight="1" thickBot="1">
      <c r="A31" s="35" t="s">
        <v>7</v>
      </c>
      <c r="B31" s="5"/>
      <c r="C31" s="221">
        <f>SUM(C28+C21+C12)</f>
        <v>387836.454</v>
      </c>
      <c r="D31" s="162">
        <f>C31/C52</f>
        <v>0.9554470456740136</v>
      </c>
      <c r="E31" s="221">
        <f>SUM(E28+E21+E12)</f>
        <v>380464.229</v>
      </c>
      <c r="F31" s="99">
        <f>E31/E52</f>
        <v>0.9331877748933283</v>
      </c>
      <c r="G31" s="179"/>
      <c r="H31" s="180"/>
    </row>
    <row r="32" spans="1:8" ht="15" customHeight="1">
      <c r="A32" s="31"/>
      <c r="B32" s="3"/>
      <c r="C32" s="11"/>
      <c r="D32" s="61"/>
      <c r="E32" s="11"/>
      <c r="F32" s="61"/>
      <c r="G32" s="13"/>
      <c r="H32" s="181"/>
    </row>
    <row r="33" spans="1:8" ht="13.5" thickBot="1">
      <c r="A33" s="27"/>
      <c r="C33" s="11"/>
      <c r="D33" s="61"/>
      <c r="E33" s="11"/>
      <c r="F33" s="61"/>
      <c r="G33" s="13"/>
      <c r="H33" s="181"/>
    </row>
    <row r="34" spans="1:8" ht="15" customHeight="1" thickBot="1">
      <c r="A34" s="22" t="s">
        <v>8</v>
      </c>
      <c r="B34" s="3"/>
      <c r="C34" s="12"/>
      <c r="D34" s="64"/>
      <c r="E34" s="12"/>
      <c r="F34" s="64"/>
      <c r="G34" s="13"/>
      <c r="H34" s="181"/>
    </row>
    <row r="35" spans="1:8" ht="5.25" customHeight="1">
      <c r="A35" s="32"/>
      <c r="B35" s="3"/>
      <c r="C35" s="12"/>
      <c r="D35" s="60"/>
      <c r="E35" s="12"/>
      <c r="F35" s="64"/>
      <c r="G35" s="13"/>
      <c r="H35" s="181"/>
    </row>
    <row r="36" spans="1:8" ht="12.75">
      <c r="A36" s="24" t="s">
        <v>9</v>
      </c>
      <c r="B36" s="4"/>
      <c r="C36" s="227">
        <v>5703.1</v>
      </c>
      <c r="D36" s="67">
        <f>C36/C52</f>
        <v>0.01404976244492857</v>
      </c>
      <c r="E36" s="227">
        <v>2130.8</v>
      </c>
      <c r="F36" s="67">
        <f>E36/E52</f>
        <v>0.005226342870574317</v>
      </c>
      <c r="G36" s="13"/>
      <c r="H36" s="100"/>
    </row>
    <row r="37" spans="1:8" ht="12.75">
      <c r="A37" s="25" t="s">
        <v>10</v>
      </c>
      <c r="B37" s="4"/>
      <c r="C37" s="228">
        <v>1375.35</v>
      </c>
      <c r="D37" s="68">
        <f>C37/C52</f>
        <v>0.0033882170711775185</v>
      </c>
      <c r="E37" s="228">
        <v>2157.2</v>
      </c>
      <c r="F37" s="68">
        <f>E37/E52</f>
        <v>0.005291095757651076</v>
      </c>
      <c r="G37" s="13"/>
      <c r="H37" s="100"/>
    </row>
    <row r="38" spans="1:8" ht="12.75">
      <c r="A38" s="29" t="s">
        <v>11</v>
      </c>
      <c r="B38" s="4"/>
      <c r="C38" s="230">
        <v>274.35</v>
      </c>
      <c r="D38" s="92">
        <f>C38/C52</f>
        <v>0.0006758696720671483</v>
      </c>
      <c r="E38" s="230">
        <v>316</v>
      </c>
      <c r="F38" s="92">
        <f>E38/E52</f>
        <v>0.0007750724362218341</v>
      </c>
      <c r="G38" s="13"/>
      <c r="H38" s="100"/>
    </row>
    <row r="39" spans="1:8" ht="12.75">
      <c r="A39" s="26" t="s">
        <v>4</v>
      </c>
      <c r="B39" s="4"/>
      <c r="C39" s="229">
        <f>SUM(C36:C38)</f>
        <v>7352.800000000001</v>
      </c>
      <c r="D39" s="71">
        <f>C39/C52</f>
        <v>0.01811384918817324</v>
      </c>
      <c r="E39" s="229">
        <f>SUM(E36:E38)</f>
        <v>4604</v>
      </c>
      <c r="F39" s="71">
        <f>E39/E52</f>
        <v>0.011292511064447227</v>
      </c>
      <c r="G39" s="179"/>
      <c r="H39" s="180"/>
    </row>
    <row r="40" spans="1:8" ht="13.5" thickBot="1">
      <c r="A40" s="27"/>
      <c r="B40" s="4"/>
      <c r="C40" s="53"/>
      <c r="D40" s="62"/>
      <c r="E40" s="53"/>
      <c r="F40" s="62"/>
      <c r="G40" s="13"/>
      <c r="H40" s="100"/>
    </row>
    <row r="41" spans="1:8" ht="14.25" customHeight="1" thickBot="1">
      <c r="A41" s="22" t="s">
        <v>14</v>
      </c>
      <c r="B41" s="3"/>
      <c r="C41" s="54"/>
      <c r="D41" s="60"/>
      <c r="E41" s="54"/>
      <c r="F41" s="60"/>
      <c r="G41" s="13"/>
      <c r="H41" s="100"/>
    </row>
    <row r="42" spans="1:8" ht="3.75" customHeight="1">
      <c r="A42" s="30"/>
      <c r="B42" s="5"/>
      <c r="C42" s="54"/>
      <c r="D42" s="60"/>
      <c r="E42" s="54"/>
      <c r="F42" s="60"/>
      <c r="G42" s="13"/>
      <c r="H42" s="100"/>
    </row>
    <row r="43" spans="1:8" ht="12.75">
      <c r="A43" s="24" t="s">
        <v>15</v>
      </c>
      <c r="B43" s="6"/>
      <c r="C43" s="227">
        <v>0</v>
      </c>
      <c r="D43" s="67">
        <f>C43/C52</f>
        <v>0</v>
      </c>
      <c r="E43" s="227">
        <v>0</v>
      </c>
      <c r="F43" s="67">
        <f>E43/E52</f>
        <v>0</v>
      </c>
      <c r="G43" s="13"/>
      <c r="H43" s="100"/>
    </row>
    <row r="44" spans="1:8" ht="12.75">
      <c r="A44" s="40" t="s">
        <v>61</v>
      </c>
      <c r="B44" s="6"/>
      <c r="C44" s="230">
        <v>10732.2</v>
      </c>
      <c r="D44" s="92">
        <f>C44/C52</f>
        <v>0.02643910513781319</v>
      </c>
      <c r="E44" s="230">
        <v>22635.6</v>
      </c>
      <c r="F44" s="92">
        <f>E44/E52</f>
        <v>0.055519714042224506</v>
      </c>
      <c r="G44" s="13"/>
      <c r="H44" s="100"/>
    </row>
    <row r="45" spans="1:8" ht="12.75">
      <c r="A45" s="26" t="s">
        <v>4</v>
      </c>
      <c r="B45" s="6"/>
      <c r="C45" s="229">
        <f>SUM(C43:C44)</f>
        <v>10732.2</v>
      </c>
      <c r="D45" s="71">
        <f>C45/C52</f>
        <v>0.02643910513781319</v>
      </c>
      <c r="E45" s="229">
        <f>SUM(E43:E44)</f>
        <v>22635.6</v>
      </c>
      <c r="F45" s="71">
        <f>E45/E52</f>
        <v>0.055519714042224506</v>
      </c>
      <c r="G45" s="179"/>
      <c r="H45" s="180"/>
    </row>
    <row r="46" spans="1:8" ht="12.75">
      <c r="A46" s="33"/>
      <c r="B46" s="6"/>
      <c r="C46" s="12"/>
      <c r="D46" s="60"/>
      <c r="E46" s="12"/>
      <c r="F46" s="60"/>
      <c r="G46" s="13"/>
      <c r="H46" s="100"/>
    </row>
    <row r="47" spans="1:8" ht="13.5" thickBot="1">
      <c r="A47" s="27"/>
      <c r="B47" s="6"/>
      <c r="C47" s="11"/>
      <c r="D47" s="62"/>
      <c r="E47" s="11"/>
      <c r="F47" s="62"/>
      <c r="G47" s="13"/>
      <c r="H47" s="100"/>
    </row>
    <row r="48" spans="1:8" ht="15" customHeight="1" thickBot="1">
      <c r="A48" s="35" t="s">
        <v>144</v>
      </c>
      <c r="B48" s="5"/>
      <c r="C48" s="221">
        <f>SUM(C45+C39)</f>
        <v>18085</v>
      </c>
      <c r="D48" s="99">
        <f>C48/C52</f>
        <v>0.044552954325986424</v>
      </c>
      <c r="E48" s="221">
        <f>SUM(E45+E39)</f>
        <v>27239.6</v>
      </c>
      <c r="F48" s="99">
        <f>E48/E52</f>
        <v>0.06681222510667174</v>
      </c>
      <c r="G48" s="179"/>
      <c r="H48" s="180"/>
    </row>
    <row r="49" spans="1:8" ht="15" customHeight="1">
      <c r="A49" s="34"/>
      <c r="B49" s="5"/>
      <c r="C49" s="13"/>
      <c r="D49" s="100"/>
      <c r="E49" s="13"/>
      <c r="F49" s="100"/>
      <c r="G49" s="13"/>
      <c r="H49" s="100"/>
    </row>
    <row r="50" spans="1:8" ht="15" customHeight="1">
      <c r="A50" s="34"/>
      <c r="B50" s="5"/>
      <c r="C50" s="13"/>
      <c r="D50" s="100"/>
      <c r="E50" s="13"/>
      <c r="F50" s="100"/>
      <c r="G50" s="13"/>
      <c r="H50" s="100"/>
    </row>
    <row r="51" spans="3:8" ht="13.5" thickBot="1">
      <c r="C51" s="11"/>
      <c r="D51" s="62"/>
      <c r="E51" s="11"/>
      <c r="F51" s="62"/>
      <c r="G51" s="13"/>
      <c r="H51" s="100"/>
    </row>
    <row r="52" spans="1:8" ht="21" customHeight="1" thickBot="1">
      <c r="A52" s="2" t="s">
        <v>16</v>
      </c>
      <c r="B52" s="7"/>
      <c r="C52" s="222">
        <f>SUM(C48+C31)</f>
        <v>405921.454</v>
      </c>
      <c r="D52" s="102">
        <f>SUM(D48+D31)</f>
        <v>1</v>
      </c>
      <c r="E52" s="223">
        <f>SUM(E48+E31)</f>
        <v>407703.82899999997</v>
      </c>
      <c r="F52" s="94">
        <f>SUM(F48+F31)</f>
        <v>1</v>
      </c>
      <c r="G52" s="182"/>
      <c r="H52" s="180"/>
    </row>
    <row r="53" spans="2:8" ht="12.75">
      <c r="B53" s="6"/>
      <c r="C53" s="11"/>
      <c r="D53" s="61"/>
      <c r="E53" s="11"/>
      <c r="F53" s="61"/>
      <c r="G53" s="13"/>
      <c r="H53" s="100"/>
    </row>
    <row r="54" spans="3:8" ht="12.75">
      <c r="C54" s="11"/>
      <c r="D54" s="61"/>
      <c r="E54" s="11"/>
      <c r="F54" s="61"/>
      <c r="G54" s="13"/>
      <c r="H54" s="100"/>
    </row>
    <row r="55" spans="3:8" ht="12.75">
      <c r="C55" s="11"/>
      <c r="D55" s="61"/>
      <c r="E55" s="11"/>
      <c r="F55" s="61"/>
      <c r="G55" s="11"/>
      <c r="H55" s="61"/>
    </row>
    <row r="56" spans="3:8" ht="12.75">
      <c r="C56" s="11"/>
      <c r="D56" s="61"/>
      <c r="E56" s="11"/>
      <c r="F56" s="61"/>
      <c r="G56" s="11"/>
      <c r="H56" s="61"/>
    </row>
    <row r="57" spans="3:8" ht="12.75">
      <c r="C57" s="11"/>
      <c r="D57" s="61"/>
      <c r="E57" s="11"/>
      <c r="F57" s="61"/>
      <c r="G57" s="11"/>
      <c r="H57" s="61"/>
    </row>
    <row r="58" spans="3:8" ht="12.75">
      <c r="C58" s="11"/>
      <c r="D58" s="61"/>
      <c r="E58" s="11"/>
      <c r="F58" s="61"/>
      <c r="G58" s="11"/>
      <c r="H58" s="61"/>
    </row>
    <row r="59" spans="3:7" ht="12.75">
      <c r="C59" s="11"/>
      <c r="D59" s="61"/>
      <c r="E59" s="11"/>
      <c r="F59" s="61"/>
      <c r="G59" s="11"/>
    </row>
    <row r="60" spans="3:7" ht="12.75">
      <c r="C60" s="11"/>
      <c r="D60" s="61"/>
      <c r="E60" s="11"/>
      <c r="F60" s="61"/>
      <c r="G60" s="11"/>
    </row>
    <row r="61" spans="4:6" ht="12.75">
      <c r="D61" s="61"/>
      <c r="F61" s="61"/>
    </row>
    <row r="62" spans="4:6" ht="12.75">
      <c r="D62" s="61"/>
      <c r="F62" s="61"/>
    </row>
    <row r="63" ht="12.75">
      <c r="F63" s="61"/>
    </row>
    <row r="64" ht="12.75">
      <c r="F64" s="61"/>
    </row>
    <row r="65" ht="12.75">
      <c r="F65" s="61"/>
    </row>
    <row r="66" ht="12.75">
      <c r="F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9">
      <selection activeCell="E7" sqref="E7:E54"/>
    </sheetView>
  </sheetViews>
  <sheetFormatPr defaultColWidth="9.140625" defaultRowHeight="12.75"/>
  <cols>
    <col min="1" max="1" width="43.421875" style="0" customWidth="1"/>
    <col min="2" max="2" width="0.85546875" style="0" customWidth="1"/>
    <col min="3" max="3" width="9.28125" style="0" customWidth="1"/>
    <col min="4" max="4" width="6.7109375" style="0" customWidth="1"/>
    <col min="5" max="5" width="10.140625" style="0" customWidth="1"/>
    <col min="6" max="6" width="6.8515625" style="0" customWidth="1"/>
    <col min="7" max="7" width="8.57421875" style="0" customWidth="1"/>
    <col min="8" max="8" width="6.7109375" style="0" customWidth="1"/>
  </cols>
  <sheetData>
    <row r="1" spans="1:4" ht="18.75" thickBot="1">
      <c r="A1" s="8" t="s">
        <v>19</v>
      </c>
      <c r="B1" s="9"/>
      <c r="C1" s="10"/>
      <c r="D1" s="6"/>
    </row>
    <row r="2" ht="13.5" thickBot="1"/>
    <row r="3" spans="1:8" ht="15.75">
      <c r="A3" s="7"/>
      <c r="B3" s="7"/>
      <c r="C3" s="14">
        <v>2010</v>
      </c>
      <c r="D3" s="15" t="s">
        <v>62</v>
      </c>
      <c r="E3" s="16">
        <v>2011</v>
      </c>
      <c r="F3" s="174" t="s">
        <v>62</v>
      </c>
      <c r="G3" s="176"/>
      <c r="H3" s="176"/>
    </row>
    <row r="4" spans="1:8" ht="13.5" thickBot="1">
      <c r="A4" s="4"/>
      <c r="B4" s="4"/>
      <c r="C4" s="18" t="s">
        <v>17</v>
      </c>
      <c r="D4" s="19" t="s">
        <v>70</v>
      </c>
      <c r="E4" s="20" t="s">
        <v>17</v>
      </c>
      <c r="F4" s="175" t="s">
        <v>70</v>
      </c>
      <c r="G4" s="176"/>
      <c r="H4" s="176"/>
    </row>
    <row r="5" spans="1:8" ht="15.75" thickBot="1">
      <c r="A5" s="50" t="s">
        <v>20</v>
      </c>
      <c r="B5" s="3"/>
      <c r="C5" s="44"/>
      <c r="D5" s="44"/>
      <c r="E5" s="44"/>
      <c r="F5" s="44"/>
      <c r="G5" s="183"/>
      <c r="H5" s="183"/>
    </row>
    <row r="6" spans="1:8" ht="12.75">
      <c r="A6" s="38"/>
      <c r="B6" s="4"/>
      <c r="C6" s="52"/>
      <c r="D6" s="52"/>
      <c r="E6" s="44"/>
      <c r="F6" s="44"/>
      <c r="G6" s="183"/>
      <c r="H6" s="183"/>
    </row>
    <row r="7" spans="1:8" ht="12.75">
      <c r="A7" s="39" t="s">
        <v>118</v>
      </c>
      <c r="B7" s="4"/>
      <c r="C7" s="233">
        <v>49630.7</v>
      </c>
      <c r="D7" s="88">
        <f>C7/C57</f>
        <v>0.12201100005964023</v>
      </c>
      <c r="E7" s="233">
        <v>47688.7</v>
      </c>
      <c r="F7" s="88">
        <f>E7/E57</f>
        <v>0.11547325712713881</v>
      </c>
      <c r="G7" s="184"/>
      <c r="H7" s="185"/>
    </row>
    <row r="8" spans="1:8" ht="12.75">
      <c r="A8" s="25" t="s">
        <v>21</v>
      </c>
      <c r="B8" s="4"/>
      <c r="C8" s="234">
        <v>9917.4</v>
      </c>
      <c r="D8" s="89">
        <f>C8/C57</f>
        <v>0.024380713791896467</v>
      </c>
      <c r="E8" s="234">
        <v>9957.9</v>
      </c>
      <c r="F8" s="89">
        <f>E8/E57</f>
        <v>0.02411202543047589</v>
      </c>
      <c r="G8" s="184"/>
      <c r="H8" s="185"/>
    </row>
    <row r="9" spans="1:8" ht="12.75">
      <c r="A9" s="25" t="s">
        <v>23</v>
      </c>
      <c r="B9" s="4"/>
      <c r="C9" s="234">
        <v>1962.5</v>
      </c>
      <c r="D9" s="89">
        <f>C9/C57</f>
        <v>0.004824565996793193</v>
      </c>
      <c r="E9" s="234">
        <v>1560.7</v>
      </c>
      <c r="F9" s="68">
        <f>E9/E57</f>
        <v>0.0037790737092503164</v>
      </c>
      <c r="G9" s="184"/>
      <c r="H9" s="100"/>
    </row>
    <row r="10" spans="1:8" ht="12.75">
      <c r="A10" s="25" t="s">
        <v>22</v>
      </c>
      <c r="B10" s="4"/>
      <c r="C10" s="234">
        <v>399.8</v>
      </c>
      <c r="D10" s="89">
        <f>C10/C57</f>
        <v>0.0009828593556779205</v>
      </c>
      <c r="E10" s="234">
        <v>389.9</v>
      </c>
      <c r="F10" s="68">
        <f>E10/E57</f>
        <v>0.0009441025432413008</v>
      </c>
      <c r="G10" s="184"/>
      <c r="H10" s="100"/>
    </row>
    <row r="11" spans="1:8" ht="12.75">
      <c r="A11" s="168" t="s">
        <v>69</v>
      </c>
      <c r="B11" s="4"/>
      <c r="C11" s="229">
        <f>SUM(C7:C10)</f>
        <v>61910.4</v>
      </c>
      <c r="D11" s="71">
        <f>C11/C57</f>
        <v>0.15219913920400782</v>
      </c>
      <c r="E11" s="229">
        <f>SUM(E7:E10)</f>
        <v>59597.2</v>
      </c>
      <c r="F11" s="71">
        <f>E11/E57</f>
        <v>0.14430845881010632</v>
      </c>
      <c r="G11" s="186"/>
      <c r="H11" s="180"/>
    </row>
    <row r="12" spans="1:8" ht="4.5" customHeight="1">
      <c r="A12" s="40"/>
      <c r="B12" s="4"/>
      <c r="C12" s="227"/>
      <c r="D12" s="67"/>
      <c r="E12" s="227"/>
      <c r="F12" s="67"/>
      <c r="G12" s="172"/>
      <c r="H12" s="100"/>
    </row>
    <row r="13" spans="1:8" ht="12.75" customHeight="1">
      <c r="A13" s="40"/>
      <c r="B13" s="4"/>
      <c r="C13" s="228"/>
      <c r="D13" s="68"/>
      <c r="E13" s="228"/>
      <c r="F13" s="68"/>
      <c r="G13" s="172"/>
      <c r="H13" s="100"/>
    </row>
    <row r="14" spans="1:8" ht="12.75">
      <c r="A14" s="25" t="s">
        <v>24</v>
      </c>
      <c r="B14" s="4"/>
      <c r="C14" s="228">
        <v>6080</v>
      </c>
      <c r="D14" s="68">
        <f>C14/C57</f>
        <v>0.014946935674141461</v>
      </c>
      <c r="E14" s="228">
        <v>5827.5</v>
      </c>
      <c r="F14" s="68">
        <f>E14/E57</f>
        <v>0.01411068881954009</v>
      </c>
      <c r="G14" s="172"/>
      <c r="H14" s="100"/>
    </row>
    <row r="15" spans="1:8" ht="4.5" customHeight="1">
      <c r="A15" s="25"/>
      <c r="B15" s="4"/>
      <c r="C15" s="228"/>
      <c r="D15" s="68"/>
      <c r="E15" s="228"/>
      <c r="F15" s="68"/>
      <c r="G15" s="172"/>
      <c r="H15" s="100"/>
    </row>
    <row r="16" spans="1:8" ht="12.75">
      <c r="A16" s="25" t="s">
        <v>25</v>
      </c>
      <c r="B16" s="4"/>
      <c r="C16" s="228">
        <v>8946.7</v>
      </c>
      <c r="D16" s="68">
        <f>C16/C57</f>
        <v>0.021994366676947603</v>
      </c>
      <c r="E16" s="228">
        <v>8862.2</v>
      </c>
      <c r="F16" s="70">
        <f>E16/E57</f>
        <v>0.02145890115084139</v>
      </c>
      <c r="G16" s="172"/>
      <c r="H16" s="100"/>
    </row>
    <row r="17" spans="1:8" ht="5.25" customHeight="1">
      <c r="A17" s="25"/>
      <c r="B17" s="4"/>
      <c r="C17" s="228"/>
      <c r="D17" s="68"/>
      <c r="E17" s="228"/>
      <c r="F17" s="68"/>
      <c r="G17" s="172"/>
      <c r="H17" s="100"/>
    </row>
    <row r="18" spans="1:8" ht="12.75">
      <c r="A18" s="25" t="s">
        <v>26</v>
      </c>
      <c r="B18" s="4"/>
      <c r="C18" s="228">
        <v>49024.4</v>
      </c>
      <c r="D18" s="68">
        <f>C18/C57</f>
        <v>0.12052048573410866</v>
      </c>
      <c r="E18" s="228">
        <v>47473.5</v>
      </c>
      <c r="F18" s="68">
        <f>E18/E57</f>
        <v>0.11495217257390587</v>
      </c>
      <c r="G18" s="172"/>
      <c r="H18" s="100"/>
    </row>
    <row r="19" spans="1:8" ht="14.25" customHeight="1">
      <c r="A19" s="25" t="s">
        <v>72</v>
      </c>
      <c r="B19" s="4"/>
      <c r="C19" s="228">
        <v>18610.6</v>
      </c>
      <c r="D19" s="68">
        <f>C19/C57</f>
        <v>0.04575188175282517</v>
      </c>
      <c r="E19" s="228">
        <v>17432.4</v>
      </c>
      <c r="F19" s="68">
        <f>E19/E57</f>
        <v>0.042210754487816506</v>
      </c>
      <c r="G19" s="172"/>
      <c r="H19" s="100"/>
    </row>
    <row r="20" spans="1:8" ht="3.75" customHeight="1">
      <c r="A20" s="25"/>
      <c r="B20" s="4"/>
      <c r="C20" s="228"/>
      <c r="D20" s="68"/>
      <c r="E20" s="228"/>
      <c r="F20" s="68"/>
      <c r="G20" s="172"/>
      <c r="H20" s="100"/>
    </row>
    <row r="21" spans="1:8" ht="12" customHeight="1">
      <c r="A21" s="25" t="s">
        <v>29</v>
      </c>
      <c r="B21" s="4"/>
      <c r="C21" s="228">
        <v>21279.6</v>
      </c>
      <c r="D21" s="68">
        <f>C21/C57</f>
        <v>0.052313291508463915</v>
      </c>
      <c r="E21" s="228">
        <v>13106.8</v>
      </c>
      <c r="F21" s="68">
        <f>E21/E57</f>
        <v>0.03173676125610434</v>
      </c>
      <c r="G21" s="172"/>
      <c r="H21" s="100"/>
    </row>
    <row r="22" spans="1:8" ht="3.75" customHeight="1">
      <c r="A22" s="25"/>
      <c r="B22" s="4"/>
      <c r="C22" s="228"/>
      <c r="D22" s="68"/>
      <c r="E22" s="228"/>
      <c r="F22" s="68"/>
      <c r="G22" s="172"/>
      <c r="H22" s="100"/>
    </row>
    <row r="23" spans="1:8" ht="12.75" customHeight="1">
      <c r="A23" s="25" t="s">
        <v>129</v>
      </c>
      <c r="B23" s="4"/>
      <c r="C23" s="228">
        <v>4690.7</v>
      </c>
      <c r="D23" s="68">
        <f>C23/C57</f>
        <v>0.011531511705048576</v>
      </c>
      <c r="E23" s="228">
        <v>3682.8</v>
      </c>
      <c r="F23" s="70">
        <f>E23/E57</f>
        <v>0.008917519482557227</v>
      </c>
      <c r="G23" s="172"/>
      <c r="H23" s="100"/>
    </row>
    <row r="24" spans="1:8" ht="5.25" customHeight="1">
      <c r="A24" s="25"/>
      <c r="B24" s="4"/>
      <c r="C24" s="228"/>
      <c r="D24" s="68"/>
      <c r="E24" s="228"/>
      <c r="F24" s="68"/>
      <c r="G24" s="172"/>
      <c r="H24" s="100"/>
    </row>
    <row r="25" spans="1:8" ht="12.75">
      <c r="A25" s="25" t="s">
        <v>142</v>
      </c>
      <c r="B25" s="4"/>
      <c r="C25" s="228">
        <v>4099.9</v>
      </c>
      <c r="D25" s="68">
        <f>C25/C57</f>
        <v>0.010079102231975752</v>
      </c>
      <c r="E25" s="228">
        <v>2074.7</v>
      </c>
      <c r="F25" s="68">
        <f>E25/E57</f>
        <v>0.005023671573384783</v>
      </c>
      <c r="G25" s="172"/>
      <c r="H25" s="100"/>
    </row>
    <row r="26" spans="1:8" ht="12.75">
      <c r="A26" s="25"/>
      <c r="B26" s="4"/>
      <c r="C26" s="228"/>
      <c r="D26" s="68"/>
      <c r="E26" s="228"/>
      <c r="F26" s="68"/>
      <c r="G26" s="172"/>
      <c r="H26" s="100"/>
    </row>
    <row r="27" spans="1:8" ht="4.5" customHeight="1">
      <c r="A27" s="40"/>
      <c r="B27" s="4"/>
      <c r="C27" s="230"/>
      <c r="D27" s="92"/>
      <c r="E27" s="230"/>
      <c r="F27" s="92"/>
      <c r="G27" s="172"/>
      <c r="H27" s="100"/>
    </row>
    <row r="28" spans="1:8" ht="12.75">
      <c r="A28" s="167" t="s">
        <v>68</v>
      </c>
      <c r="B28" s="4"/>
      <c r="C28" s="227"/>
      <c r="D28" s="63"/>
      <c r="E28" s="227"/>
      <c r="F28" s="101"/>
      <c r="G28" s="172"/>
      <c r="H28" s="100"/>
    </row>
    <row r="29" spans="1:8" ht="12.75">
      <c r="A29" s="25" t="s">
        <v>27</v>
      </c>
      <c r="B29" s="4"/>
      <c r="C29" s="234">
        <v>29578</v>
      </c>
      <c r="D29" s="60">
        <f>C29/C57</f>
        <v>0.07271389200160462</v>
      </c>
      <c r="E29" s="234">
        <v>29778.8</v>
      </c>
      <c r="F29" s="66">
        <f>E29/E57</f>
        <v>0.07210628575192114</v>
      </c>
      <c r="G29" s="184"/>
      <c r="H29" s="100"/>
    </row>
    <row r="30" spans="1:8" ht="12.75">
      <c r="A30" s="25" t="s">
        <v>139</v>
      </c>
      <c r="B30" s="4"/>
      <c r="C30" s="234">
        <v>21990.92</v>
      </c>
      <c r="D30" s="60">
        <f>C30/C57</f>
        <v>0.05406198464723535</v>
      </c>
      <c r="E30" s="234">
        <v>22082.8</v>
      </c>
      <c r="F30" s="66">
        <f>E30/E57</f>
        <v>0.05347121734262375</v>
      </c>
      <c r="G30" s="184"/>
      <c r="H30" s="100"/>
    </row>
    <row r="31" spans="1:8" ht="12.75">
      <c r="A31" s="25" t="s">
        <v>28</v>
      </c>
      <c r="B31" s="4"/>
      <c r="C31" s="234">
        <v>4668.82</v>
      </c>
      <c r="D31" s="60">
        <f>C31/C57</f>
        <v>0.01147772240364229</v>
      </c>
      <c r="E31" s="234">
        <v>4695.2</v>
      </c>
      <c r="F31" s="66">
        <f>E31/E57</f>
        <v>0.011368941423510017</v>
      </c>
      <c r="G31" s="184"/>
      <c r="H31" s="100"/>
    </row>
    <row r="32" spans="1:8" ht="12.75">
      <c r="A32" s="25" t="s">
        <v>138</v>
      </c>
      <c r="B32" s="4"/>
      <c r="C32" s="234">
        <v>10178.3</v>
      </c>
      <c r="D32" s="60">
        <f>C32/C57</f>
        <v>0.025022104501992437</v>
      </c>
      <c r="E32" s="234">
        <v>12834.96</v>
      </c>
      <c r="F32" s="66">
        <f>E32/E57</f>
        <v>0.031078528798154315</v>
      </c>
      <c r="G32" s="184"/>
      <c r="H32" s="100"/>
    </row>
    <row r="33" spans="1:8" ht="12.75">
      <c r="A33" s="25" t="s">
        <v>119</v>
      </c>
      <c r="B33" s="4"/>
      <c r="C33" s="234">
        <v>5120.36</v>
      </c>
      <c r="D33" s="60">
        <f>C33/C57</f>
        <v>0.012587778215205092</v>
      </c>
      <c r="E33" s="234">
        <v>4718.74</v>
      </c>
      <c r="F33" s="66">
        <f>E33/E57</f>
        <v>0.011425941100011428</v>
      </c>
      <c r="G33" s="184"/>
      <c r="H33" s="100"/>
    </row>
    <row r="34" spans="1:8" ht="12.75">
      <c r="A34" s="25" t="s">
        <v>120</v>
      </c>
      <c r="B34" s="4"/>
      <c r="C34" s="234">
        <v>112735.3</v>
      </c>
      <c r="D34" s="60">
        <f>C34/C57</f>
        <v>0.2771459337672763</v>
      </c>
      <c r="E34" s="234">
        <v>115343.7</v>
      </c>
      <c r="F34" s="66">
        <f>E34/E57</f>
        <v>0.2792928456446823</v>
      </c>
      <c r="G34" s="184"/>
      <c r="H34" s="100"/>
    </row>
    <row r="35" spans="1:8" ht="12.75">
      <c r="A35" s="25" t="s">
        <v>141</v>
      </c>
      <c r="B35" s="4"/>
      <c r="C35" s="234">
        <v>6477.2</v>
      </c>
      <c r="D35" s="60">
        <f>C35/C57</f>
        <v>0.015923403248116624</v>
      </c>
      <c r="E35" s="234">
        <v>13411.5</v>
      </c>
      <c r="F35" s="66">
        <f>E35/E57</f>
        <v>0.032474560807080555</v>
      </c>
      <c r="G35" s="184"/>
      <c r="H35" s="100"/>
    </row>
    <row r="36" spans="1:8" ht="3" customHeight="1">
      <c r="A36" s="41"/>
      <c r="B36" s="48"/>
      <c r="C36" s="235"/>
      <c r="D36" s="65"/>
      <c r="E36" s="235"/>
      <c r="F36" s="188"/>
      <c r="G36" s="172"/>
      <c r="H36" s="100"/>
    </row>
    <row r="37" spans="1:8" ht="12.75">
      <c r="A37" s="166" t="s">
        <v>121</v>
      </c>
      <c r="B37" s="4"/>
      <c r="C37" s="236">
        <v>2080.2</v>
      </c>
      <c r="D37" s="90">
        <f>C37/C57</f>
        <v>0.0051139170377218855</v>
      </c>
      <c r="E37" s="236">
        <v>3479.9</v>
      </c>
      <c r="F37" s="161">
        <f>E37/E57</f>
        <v>0.00842621810778508</v>
      </c>
      <c r="G37" s="172"/>
      <c r="H37" s="100"/>
    </row>
    <row r="38" spans="1:8" ht="2.25" customHeight="1">
      <c r="A38" s="45"/>
      <c r="B38" s="4"/>
      <c r="C38" s="230"/>
      <c r="D38" s="90"/>
      <c r="E38" s="236"/>
      <c r="F38" s="161"/>
      <c r="G38" s="172"/>
      <c r="H38" s="100"/>
    </row>
    <row r="39" spans="1:8" ht="15.75">
      <c r="A39" s="51" t="s">
        <v>4</v>
      </c>
      <c r="B39" s="4"/>
      <c r="C39" s="229">
        <f>SUM(C37+C35+C34+C33+C31+C30+C29+C25+C23+C21+C19+C18+C16+C14+C11+C32)</f>
        <v>367471.4</v>
      </c>
      <c r="D39" s="71">
        <f>C39/C57</f>
        <v>0.9033834503103136</v>
      </c>
      <c r="E39" s="238">
        <f>SUM(E37+E35+E34+E33+E31+E30+E29+E25+E23+E21+E19+E18+E16+E14+E11+E32)</f>
        <v>364402.7</v>
      </c>
      <c r="F39" s="71">
        <f>E39/E57</f>
        <v>0.8823634671300252</v>
      </c>
      <c r="G39" s="186"/>
      <c r="H39" s="180"/>
    </row>
    <row r="40" spans="1:8" ht="13.5" thickBot="1">
      <c r="A40" s="42"/>
      <c r="C40" s="53"/>
      <c r="D40" s="62"/>
      <c r="E40" s="239"/>
      <c r="F40" s="62"/>
      <c r="G40" s="13"/>
      <c r="H40" s="100"/>
    </row>
    <row r="41" spans="1:8" ht="13.5" thickBot="1">
      <c r="A41" s="37" t="s">
        <v>30</v>
      </c>
      <c r="B41" s="3"/>
      <c r="C41" s="54"/>
      <c r="D41" s="60"/>
      <c r="E41" s="54"/>
      <c r="F41" s="60"/>
      <c r="G41" s="13"/>
      <c r="H41" s="100"/>
    </row>
    <row r="42" spans="1:8" ht="12.75">
      <c r="A42" s="43"/>
      <c r="B42" s="4"/>
      <c r="C42" s="54"/>
      <c r="D42" s="60"/>
      <c r="E42" s="54"/>
      <c r="F42" s="60"/>
      <c r="G42" s="13"/>
      <c r="H42" s="100"/>
    </row>
    <row r="43" spans="1:8" ht="12.75">
      <c r="A43" s="24" t="s">
        <v>31</v>
      </c>
      <c r="B43" s="4"/>
      <c r="C43" s="227">
        <v>230.35</v>
      </c>
      <c r="D43" s="67">
        <f>C43/C57</f>
        <v>0.0005662872750885667</v>
      </c>
      <c r="E43" s="227">
        <v>212.5</v>
      </c>
      <c r="F43" s="67">
        <f>E43/E57</f>
        <v>0.0005145467823513117</v>
      </c>
      <c r="G43" s="13"/>
      <c r="H43" s="100"/>
    </row>
    <row r="44" spans="1:8" ht="12.75">
      <c r="A44" s="25" t="s">
        <v>32</v>
      </c>
      <c r="B44" s="4"/>
      <c r="C44" s="228">
        <v>36041.1</v>
      </c>
      <c r="D44" s="68">
        <f>C44/C57</f>
        <v>0.08860263212587167</v>
      </c>
      <c r="E44" s="228">
        <v>45086.5</v>
      </c>
      <c r="F44" s="68">
        <f>E44/E57</f>
        <v>0.10917229883521137</v>
      </c>
      <c r="G44" s="13"/>
      <c r="H44" s="100"/>
    </row>
    <row r="45" spans="1:8" ht="12.75">
      <c r="A45" s="25" t="s">
        <v>33</v>
      </c>
      <c r="B45" s="4"/>
      <c r="C45" s="228">
        <v>201</v>
      </c>
      <c r="D45" s="68">
        <f>C45/C57</f>
        <v>0.0004941338931747424</v>
      </c>
      <c r="E45" s="228">
        <v>187.5</v>
      </c>
      <c r="F45" s="68">
        <f>E45/E57</f>
        <v>0.0004540118667805692</v>
      </c>
      <c r="G45" s="13"/>
      <c r="H45" s="100"/>
    </row>
    <row r="46" spans="1:8" ht="12.75">
      <c r="A46" s="25" t="s">
        <v>73</v>
      </c>
      <c r="B46" s="4"/>
      <c r="C46" s="228">
        <v>1490.24</v>
      </c>
      <c r="D46" s="68">
        <f>C46/C57</f>
        <v>0.0036635726018145677</v>
      </c>
      <c r="E46" s="228">
        <v>2626</v>
      </c>
      <c r="F46" s="68">
        <f>E46/E57</f>
        <v>0.006358587531550798</v>
      </c>
      <c r="G46" s="13"/>
      <c r="H46" s="100"/>
    </row>
    <row r="47" spans="1:8" ht="12.75">
      <c r="A47" s="25" t="s">
        <v>74</v>
      </c>
      <c r="B47" s="4"/>
      <c r="C47" s="228">
        <v>1303.25</v>
      </c>
      <c r="D47" s="68">
        <f>C47/C57</f>
        <v>0.003203880578507378</v>
      </c>
      <c r="E47" s="228">
        <v>469.6</v>
      </c>
      <c r="F47" s="68">
        <f>E47/E57</f>
        <v>0.0011370878540808281</v>
      </c>
      <c r="G47" s="13"/>
      <c r="H47" s="100"/>
    </row>
    <row r="48" spans="1:8" ht="12.75">
      <c r="A48" s="165" t="s">
        <v>37</v>
      </c>
      <c r="B48" s="4"/>
      <c r="C48" s="237">
        <f>SUM(C43:C47)</f>
        <v>39265.939999999995</v>
      </c>
      <c r="D48" s="91">
        <f>C48/C57</f>
        <v>0.09653050647445692</v>
      </c>
      <c r="E48" s="237">
        <f>SUM(E43:E47)</f>
        <v>48582.1</v>
      </c>
      <c r="F48" s="91">
        <f>E48/E57</f>
        <v>0.11763653286997487</v>
      </c>
      <c r="G48" s="179"/>
      <c r="H48" s="180"/>
    </row>
    <row r="49" spans="1:8" ht="4.5" customHeight="1">
      <c r="A49" s="25"/>
      <c r="B49" s="4"/>
      <c r="C49" s="228"/>
      <c r="D49" s="68"/>
      <c r="E49" s="228"/>
      <c r="F49" s="68"/>
      <c r="G49" s="13"/>
      <c r="H49" s="100"/>
    </row>
    <row r="50" spans="1:8" ht="12.75">
      <c r="A50" s="25" t="s">
        <v>34</v>
      </c>
      <c r="B50" s="4"/>
      <c r="C50" s="228">
        <v>0</v>
      </c>
      <c r="D50" s="68">
        <f>C50/C57</f>
        <v>0</v>
      </c>
      <c r="E50" s="228">
        <v>0</v>
      </c>
      <c r="F50" s="68">
        <f>E50/E57</f>
        <v>0</v>
      </c>
      <c r="G50" s="13"/>
      <c r="H50" s="100"/>
    </row>
    <row r="51" spans="1:8" ht="12.75">
      <c r="A51" s="25" t="s">
        <v>35</v>
      </c>
      <c r="B51" s="4"/>
      <c r="C51" s="228">
        <v>35</v>
      </c>
      <c r="D51" s="68">
        <f>C51/C57</f>
        <v>8.604321522943275E-05</v>
      </c>
      <c r="E51" s="228">
        <v>0</v>
      </c>
      <c r="F51" s="68">
        <f>E51/E57</f>
        <v>0</v>
      </c>
      <c r="G51" s="13"/>
      <c r="H51" s="100"/>
    </row>
    <row r="52" spans="1:8" ht="12.75">
      <c r="A52" s="165" t="s">
        <v>36</v>
      </c>
      <c r="B52" s="4"/>
      <c r="C52" s="237">
        <f>SUM(C50:C51)</f>
        <v>35</v>
      </c>
      <c r="D52" s="91">
        <f>C52/C57</f>
        <v>8.604321522943275E-05</v>
      </c>
      <c r="E52" s="237">
        <f>SUM(E50:E51)</f>
        <v>0</v>
      </c>
      <c r="F52" s="91">
        <f>E52/E57</f>
        <v>0</v>
      </c>
      <c r="G52" s="179"/>
      <c r="H52" s="180"/>
    </row>
    <row r="53" spans="1:8" ht="12.75">
      <c r="A53" s="40"/>
      <c r="B53" s="4"/>
      <c r="C53" s="230"/>
      <c r="D53" s="92"/>
      <c r="E53" s="230"/>
      <c r="F53" s="92"/>
      <c r="G53" s="13"/>
      <c r="H53" s="100"/>
    </row>
    <row r="54" spans="1:8" ht="12.75">
      <c r="A54" s="1" t="s">
        <v>4</v>
      </c>
      <c r="B54" s="4"/>
      <c r="C54" s="229">
        <f>SUM(C52+C48)</f>
        <v>39300.939999999995</v>
      </c>
      <c r="D54" s="71">
        <f>C54/C57</f>
        <v>0.09661654968968636</v>
      </c>
      <c r="E54" s="229">
        <f>SUM(E52+E48)</f>
        <v>48582.1</v>
      </c>
      <c r="F54" s="71">
        <f>E54/E57</f>
        <v>0.11763653286997487</v>
      </c>
      <c r="G54" s="179"/>
      <c r="H54" s="180"/>
    </row>
    <row r="55" spans="1:8" ht="12.75">
      <c r="A55" s="42"/>
      <c r="B55" s="4"/>
      <c r="C55" s="11"/>
      <c r="D55" s="62"/>
      <c r="E55" s="11"/>
      <c r="F55" s="62"/>
      <c r="G55" s="13"/>
      <c r="H55" s="100"/>
    </row>
    <row r="56" spans="1:8" ht="13.5" thickBot="1">
      <c r="A56" s="42"/>
      <c r="C56" s="11"/>
      <c r="D56" s="62"/>
      <c r="E56" s="11"/>
      <c r="F56" s="62"/>
      <c r="G56" s="13"/>
      <c r="H56" s="100"/>
    </row>
    <row r="57" spans="1:8" ht="18.75" thickBot="1">
      <c r="A57" s="8" t="s">
        <v>38</v>
      </c>
      <c r="B57" s="7"/>
      <c r="C57" s="169">
        <f>SUM(C54+C39)</f>
        <v>406772.34</v>
      </c>
      <c r="D57" s="93">
        <f>SUM(D54+D39)</f>
        <v>1</v>
      </c>
      <c r="E57" s="224">
        <f>SUM(E54+E39)</f>
        <v>412984.8</v>
      </c>
      <c r="F57" s="189">
        <f>SUM(F54+F39)</f>
        <v>1</v>
      </c>
      <c r="G57" s="187"/>
      <c r="H57" s="180"/>
    </row>
    <row r="58" spans="1:8" ht="12.75">
      <c r="A58" s="42"/>
      <c r="B58" s="6"/>
      <c r="C58" s="11"/>
      <c r="D58" s="61"/>
      <c r="E58" s="11"/>
      <c r="F58" s="61"/>
      <c r="G58" s="11"/>
      <c r="H58" s="61"/>
    </row>
    <row r="59" spans="1:8" ht="12.75">
      <c r="A59" s="42"/>
      <c r="C59" s="11"/>
      <c r="D59" s="61"/>
      <c r="E59" s="11"/>
      <c r="F59" s="61"/>
      <c r="G59" s="11"/>
      <c r="H59" s="61"/>
    </row>
    <row r="60" spans="1:8" ht="12.75">
      <c r="A60" s="42"/>
      <c r="C60" s="11"/>
      <c r="D60" s="61"/>
      <c r="E60" s="11"/>
      <c r="F60" s="61"/>
      <c r="G60" s="11"/>
      <c r="H60" s="61"/>
    </row>
    <row r="61" spans="1:8" ht="12.75">
      <c r="A61" s="42"/>
      <c r="C61" s="11"/>
      <c r="D61" s="61"/>
      <c r="E61" s="11"/>
      <c r="F61" s="61"/>
      <c r="G61" s="11"/>
      <c r="H61" s="61"/>
    </row>
    <row r="62" spans="1:8" ht="12.75">
      <c r="A62" s="42"/>
      <c r="C62" s="11"/>
      <c r="D62" s="61"/>
      <c r="E62" s="11"/>
      <c r="F62" s="61"/>
      <c r="G62" s="11"/>
      <c r="H62" s="61"/>
    </row>
    <row r="63" spans="1:8" ht="12.75">
      <c r="A63" s="42"/>
      <c r="C63" s="11"/>
      <c r="D63" s="61"/>
      <c r="E63" s="11"/>
      <c r="F63" s="11"/>
      <c r="G63" s="11"/>
      <c r="H63" s="61"/>
    </row>
    <row r="64" spans="3:8" ht="12.75">
      <c r="C64" s="11"/>
      <c r="D64" s="61"/>
      <c r="E64" s="11"/>
      <c r="F64" s="11"/>
      <c r="G64" s="11"/>
      <c r="H64" s="61"/>
    </row>
    <row r="65" ht="12.75">
      <c r="H65" s="61"/>
    </row>
    <row r="66" ht="12.75">
      <c r="H66" s="61"/>
    </row>
    <row r="67" ht="12.75">
      <c r="H67" s="61"/>
    </row>
    <row r="68" ht="12.75">
      <c r="H68" s="61"/>
    </row>
    <row r="69" ht="12.75">
      <c r="H69" s="61"/>
    </row>
    <row r="70" ht="12.75">
      <c r="H70" s="61"/>
    </row>
    <row r="71" ht="12.75">
      <c r="H71" s="61"/>
    </row>
    <row r="72" ht="12.75">
      <c r="H72" s="61"/>
    </row>
    <row r="73" ht="12.75">
      <c r="H73" s="61"/>
    </row>
    <row r="74" ht="12.75">
      <c r="H74" s="61"/>
    </row>
    <row r="75" ht="12.75">
      <c r="H75" s="6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38">
      <selection activeCell="E33" sqref="E33:E85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9.7109375" style="0" customWidth="1"/>
    <col min="4" max="4" width="7.28125" style="0" bestFit="1" customWidth="1"/>
    <col min="5" max="5" width="9.7109375" style="0" customWidth="1"/>
    <col min="6" max="6" width="7.28125" style="0" bestFit="1" customWidth="1"/>
    <col min="7" max="7" width="9.28125" style="0" bestFit="1" customWidth="1"/>
    <col min="8" max="8" width="8.00390625" style="0" customWidth="1"/>
    <col min="9" max="9" width="7.28125" style="0" bestFit="1" customWidth="1"/>
    <col min="10" max="10" width="9.28125" style="0" bestFit="1" customWidth="1"/>
  </cols>
  <sheetData>
    <row r="1" spans="1:11" ht="16.5" thickBot="1">
      <c r="A1" s="225" t="s">
        <v>99</v>
      </c>
      <c r="B1" s="226"/>
      <c r="C1" s="226"/>
      <c r="D1" s="226"/>
      <c r="E1" s="226"/>
      <c r="F1" s="226"/>
      <c r="G1" s="226"/>
      <c r="H1" s="226"/>
      <c r="I1" s="226"/>
      <c r="J1" s="226"/>
      <c r="K1" s="4"/>
    </row>
    <row r="2" spans="1:10" ht="15.75">
      <c r="A2" s="147"/>
      <c r="B2" s="203"/>
      <c r="C2" s="193">
        <v>2010</v>
      </c>
      <c r="D2" s="194" t="s">
        <v>62</v>
      </c>
      <c r="E2" s="133">
        <v>2011</v>
      </c>
      <c r="F2" s="194" t="s">
        <v>62</v>
      </c>
      <c r="G2" s="134" t="s">
        <v>97</v>
      </c>
      <c r="H2" s="176"/>
      <c r="I2" s="176"/>
      <c r="J2" s="176"/>
    </row>
    <row r="3" spans="1:10" ht="20.25">
      <c r="A3" s="148" t="s">
        <v>110</v>
      </c>
      <c r="B3" s="4"/>
      <c r="C3" s="124" t="s">
        <v>17</v>
      </c>
      <c r="D3" s="125" t="s">
        <v>87</v>
      </c>
      <c r="E3" s="126" t="s">
        <v>17</v>
      </c>
      <c r="F3" s="125" t="s">
        <v>87</v>
      </c>
      <c r="G3" s="127" t="s">
        <v>98</v>
      </c>
      <c r="H3" s="176"/>
      <c r="I3" s="176"/>
      <c r="J3" s="176"/>
    </row>
    <row r="4" spans="1:10" ht="13.5" thickBot="1">
      <c r="A4" s="149"/>
      <c r="B4" s="204"/>
      <c r="C4" s="128"/>
      <c r="D4" s="129" t="s">
        <v>90</v>
      </c>
      <c r="E4" s="130"/>
      <c r="F4" s="129" t="s">
        <v>90</v>
      </c>
      <c r="G4" s="131" t="s">
        <v>62</v>
      </c>
      <c r="H4" s="176"/>
      <c r="I4" s="176"/>
      <c r="J4" s="176"/>
    </row>
    <row r="5" spans="1:10" ht="12.75">
      <c r="A5" s="195" t="s">
        <v>86</v>
      </c>
      <c r="B5" s="196"/>
      <c r="C5" s="240">
        <v>387836.5</v>
      </c>
      <c r="D5" s="197"/>
      <c r="E5" s="240">
        <v>380464</v>
      </c>
      <c r="F5" s="197"/>
      <c r="G5" s="198">
        <f>E5/C5-1</f>
        <v>-0.01900929902162385</v>
      </c>
      <c r="H5" s="73"/>
      <c r="I5" s="72"/>
      <c r="J5" s="100"/>
    </row>
    <row r="6" spans="1:10" ht="12.75">
      <c r="A6" s="199" t="s">
        <v>131</v>
      </c>
      <c r="B6" s="56"/>
      <c r="C6" s="241">
        <v>115192.2</v>
      </c>
      <c r="D6" s="56"/>
      <c r="E6" s="241">
        <v>117624.8</v>
      </c>
      <c r="F6" s="56"/>
      <c r="G6" s="200">
        <f>E6/C6-1</f>
        <v>0.0211177492920529</v>
      </c>
      <c r="H6" s="73"/>
      <c r="I6" s="72"/>
      <c r="J6" s="100"/>
    </row>
    <row r="7" spans="1:10" ht="13.5" thickBot="1">
      <c r="A7" s="201" t="s">
        <v>83</v>
      </c>
      <c r="B7" s="4"/>
      <c r="C7" s="241">
        <v>21279.6</v>
      </c>
      <c r="D7" s="56"/>
      <c r="E7" s="241">
        <v>13106.8</v>
      </c>
      <c r="F7" s="56"/>
      <c r="G7" s="200">
        <f>E7/C7-1</f>
        <v>-0.3840673696874002</v>
      </c>
      <c r="H7" s="73"/>
      <c r="I7" s="72"/>
      <c r="J7" s="100"/>
    </row>
    <row r="8" spans="1:10" ht="13.5" thickBot="1">
      <c r="A8" s="138" t="s">
        <v>84</v>
      </c>
      <c r="B8" s="139"/>
      <c r="C8" s="242">
        <f>C5-C6-C7</f>
        <v>251364.69999999998</v>
      </c>
      <c r="D8" s="141"/>
      <c r="E8" s="242">
        <f>E5-E6-E7</f>
        <v>249732.40000000002</v>
      </c>
      <c r="F8" s="141"/>
      <c r="G8" s="202">
        <f>E8/C8-1</f>
        <v>-0.006493751907089451</v>
      </c>
      <c r="H8" s="107"/>
      <c r="I8" s="106"/>
      <c r="J8" s="180"/>
    </row>
    <row r="9" spans="1:10" ht="6" customHeight="1">
      <c r="A9" s="105"/>
      <c r="B9" s="5"/>
      <c r="C9" s="107"/>
      <c r="D9" s="106"/>
      <c r="E9" s="107"/>
      <c r="F9" s="106"/>
      <c r="G9" s="106"/>
      <c r="H9" s="107"/>
      <c r="I9" s="106"/>
      <c r="J9" s="6"/>
    </row>
    <row r="10" spans="1:10" ht="12.75">
      <c r="A10" s="136" t="s">
        <v>94</v>
      </c>
      <c r="B10" s="111"/>
      <c r="C10" s="243"/>
      <c r="D10" s="112"/>
      <c r="E10" s="243"/>
      <c r="F10" s="112"/>
      <c r="G10" s="119"/>
      <c r="H10" s="107"/>
      <c r="I10" s="106"/>
      <c r="J10" s="6"/>
    </row>
    <row r="11" spans="1:10" ht="12.75">
      <c r="A11" s="24" t="s">
        <v>0</v>
      </c>
      <c r="B11" s="5"/>
      <c r="C11" s="244">
        <v>119766.2</v>
      </c>
      <c r="D11" s="113">
        <f>C11/C8</f>
        <v>0.47646387897743797</v>
      </c>
      <c r="E11" s="244">
        <v>116745</v>
      </c>
      <c r="F11" s="113">
        <f>E11/E8</f>
        <v>0.4674803910105376</v>
      </c>
      <c r="G11" s="117">
        <f>E11/C11-1</f>
        <v>-0.02522581496281917</v>
      </c>
      <c r="H11" s="110"/>
      <c r="I11" s="113"/>
      <c r="J11" s="100"/>
    </row>
    <row r="12" spans="1:10" ht="12.75">
      <c r="A12" s="25" t="s">
        <v>1</v>
      </c>
      <c r="B12" s="5"/>
      <c r="C12" s="244">
        <v>6420.7</v>
      </c>
      <c r="D12" s="113">
        <f>C12/C8</f>
        <v>0.025543363885223345</v>
      </c>
      <c r="E12" s="244">
        <v>6486.6</v>
      </c>
      <c r="F12" s="113">
        <f>E12/E8</f>
        <v>0.025974202786662844</v>
      </c>
      <c r="G12" s="117">
        <f aca="true" t="shared" si="0" ref="G12:G28">E12/C12-1</f>
        <v>0.01026367841512621</v>
      </c>
      <c r="H12" s="110"/>
      <c r="I12" s="113"/>
      <c r="J12" s="100"/>
    </row>
    <row r="13" spans="1:10" ht="12.75">
      <c r="A13" s="25" t="s">
        <v>2</v>
      </c>
      <c r="B13" s="5"/>
      <c r="C13" s="244">
        <v>17321.6</v>
      </c>
      <c r="D13" s="113">
        <f>C13/C8</f>
        <v>0.0689102328210763</v>
      </c>
      <c r="E13" s="244">
        <v>18715.9</v>
      </c>
      <c r="F13" s="113">
        <f>E13/E8</f>
        <v>0.07494381986478327</v>
      </c>
      <c r="G13" s="117">
        <f t="shared" si="0"/>
        <v>0.08049487345279904</v>
      </c>
      <c r="H13" s="110"/>
      <c r="I13" s="113"/>
      <c r="J13" s="100"/>
    </row>
    <row r="14" spans="1:10" ht="12.75">
      <c r="A14" s="25" t="s">
        <v>12</v>
      </c>
      <c r="B14" s="5"/>
      <c r="C14" s="244">
        <v>1265</v>
      </c>
      <c r="D14" s="113">
        <f>C14/C8</f>
        <v>0.005032528433785651</v>
      </c>
      <c r="E14" s="244">
        <v>1679.3</v>
      </c>
      <c r="F14" s="113">
        <f>E14/E8</f>
        <v>0.006724397795400195</v>
      </c>
      <c r="G14" s="117">
        <f t="shared" si="0"/>
        <v>0.3275098814229249</v>
      </c>
      <c r="H14" s="110"/>
      <c r="I14" s="113"/>
      <c r="J14" s="100"/>
    </row>
    <row r="15" spans="1:10" ht="12.75">
      <c r="A15" s="30" t="s">
        <v>4</v>
      </c>
      <c r="B15" s="104"/>
      <c r="C15" s="245">
        <f>SUM(C11:C14)</f>
        <v>144773.5</v>
      </c>
      <c r="D15" s="115">
        <f>C15/C8</f>
        <v>0.5759500041175233</v>
      </c>
      <c r="E15" s="245">
        <f>SUM(E11:E14)</f>
        <v>143626.8</v>
      </c>
      <c r="F15" s="115">
        <f>E15/E8</f>
        <v>0.5751228114573839</v>
      </c>
      <c r="G15" s="118">
        <f t="shared" si="0"/>
        <v>-0.007920648461217095</v>
      </c>
      <c r="H15" s="190"/>
      <c r="I15" s="191"/>
      <c r="J15" s="180"/>
    </row>
    <row r="16" spans="1:10" ht="3.75" customHeight="1">
      <c r="A16" s="27"/>
      <c r="B16" s="5"/>
      <c r="C16" s="110"/>
      <c r="D16" s="113"/>
      <c r="E16" s="110"/>
      <c r="F16" s="113"/>
      <c r="G16" s="113"/>
      <c r="H16" s="110"/>
      <c r="I16" s="113"/>
      <c r="J16" s="100"/>
    </row>
    <row r="17" spans="1:10" ht="12.75">
      <c r="A17" s="136" t="s">
        <v>95</v>
      </c>
      <c r="B17" s="111"/>
      <c r="C17" s="246"/>
      <c r="D17" s="114"/>
      <c r="E17" s="246"/>
      <c r="F17" s="114"/>
      <c r="G17" s="116"/>
      <c r="H17" s="110"/>
      <c r="I17" s="113"/>
      <c r="J17" s="100"/>
    </row>
    <row r="18" spans="1:10" ht="12.75">
      <c r="A18" s="24" t="s">
        <v>58</v>
      </c>
      <c r="B18" s="5"/>
      <c r="C18" s="244">
        <v>39666.4</v>
      </c>
      <c r="D18" s="113">
        <f>C18/C8</f>
        <v>0.15780417855013057</v>
      </c>
      <c r="E18" s="244">
        <v>40989.6</v>
      </c>
      <c r="F18" s="113">
        <f>E18/E8</f>
        <v>0.16413408912900365</v>
      </c>
      <c r="G18" s="117">
        <f t="shared" si="0"/>
        <v>0.03335820745013396</v>
      </c>
      <c r="H18" s="110"/>
      <c r="I18" s="113"/>
      <c r="J18" s="100"/>
    </row>
    <row r="19" spans="1:10" ht="12.75">
      <c r="A19" s="25" t="s">
        <v>59</v>
      </c>
      <c r="B19" s="5"/>
      <c r="C19" s="244">
        <v>6635.9</v>
      </c>
      <c r="D19" s="113">
        <f>C19/C8</f>
        <v>0.026399490461468934</v>
      </c>
      <c r="E19" s="244">
        <v>6665.8</v>
      </c>
      <c r="F19" s="113">
        <f>E19/E8</f>
        <v>0.026691770871540895</v>
      </c>
      <c r="G19" s="117">
        <f t="shared" si="0"/>
        <v>0.004505794240419636</v>
      </c>
      <c r="H19" s="110"/>
      <c r="I19" s="113"/>
      <c r="J19" s="100"/>
    </row>
    <row r="20" spans="1:10" ht="12.75">
      <c r="A20" s="25" t="s">
        <v>56</v>
      </c>
      <c r="B20" s="5"/>
      <c r="C20" s="244">
        <v>4440.1</v>
      </c>
      <c r="D20" s="113">
        <f>C20/C8</f>
        <v>0.017663975888420294</v>
      </c>
      <c r="E20" s="244">
        <v>3076.4</v>
      </c>
      <c r="F20" s="113">
        <f>E20/E8</f>
        <v>0.012318786028564975</v>
      </c>
      <c r="G20" s="117">
        <f t="shared" si="0"/>
        <v>-0.30713272223598576</v>
      </c>
      <c r="H20" s="110"/>
      <c r="I20" s="113"/>
      <c r="J20" s="100"/>
    </row>
    <row r="21" spans="1:10" ht="12.75">
      <c r="A21" s="40" t="s">
        <v>64</v>
      </c>
      <c r="B21" s="5"/>
      <c r="C21" s="244">
        <v>7427.4</v>
      </c>
      <c r="D21" s="113">
        <f>C21/C8</f>
        <v>0.029548301730513475</v>
      </c>
      <c r="E21" s="244">
        <v>9672.9</v>
      </c>
      <c r="F21" s="113">
        <f>E21/E8</f>
        <v>0.038733059867281934</v>
      </c>
      <c r="G21" s="117">
        <f t="shared" si="0"/>
        <v>0.3023265207205752</v>
      </c>
      <c r="H21" s="110"/>
      <c r="I21" s="113"/>
      <c r="J21" s="100"/>
    </row>
    <row r="22" spans="1:10" ht="12.75">
      <c r="A22" s="25" t="s">
        <v>11</v>
      </c>
      <c r="B22" s="5"/>
      <c r="C22" s="244">
        <v>5422.1</v>
      </c>
      <c r="D22" s="113">
        <f>C22/C8</f>
        <v>0.02157065013504283</v>
      </c>
      <c r="E22" s="244">
        <v>1554.2</v>
      </c>
      <c r="F22" s="113">
        <f>E22/E8</f>
        <v>0.006223461593289457</v>
      </c>
      <c r="G22" s="117">
        <f t="shared" si="0"/>
        <v>-0.7133582929123403</v>
      </c>
      <c r="H22" s="110"/>
      <c r="I22" s="113"/>
      <c r="J22" s="100"/>
    </row>
    <row r="23" spans="1:10" ht="12.75">
      <c r="A23" s="30" t="s">
        <v>4</v>
      </c>
      <c r="B23" s="104"/>
      <c r="C23" s="245">
        <f>SUM(C18:C22)</f>
        <v>63591.9</v>
      </c>
      <c r="D23" s="115">
        <f>C23/C8</f>
        <v>0.2529865967655761</v>
      </c>
      <c r="E23" s="245">
        <f>SUM(E18:E22)</f>
        <v>61958.9</v>
      </c>
      <c r="F23" s="115">
        <f>E23/E8</f>
        <v>0.24810116748968095</v>
      </c>
      <c r="G23" s="118">
        <f t="shared" si="0"/>
        <v>-0.025679371114874727</v>
      </c>
      <c r="H23" s="190"/>
      <c r="I23" s="191"/>
      <c r="J23" s="180"/>
    </row>
    <row r="24" spans="1:10" ht="4.5" customHeight="1">
      <c r="A24" s="27"/>
      <c r="B24" s="5"/>
      <c r="C24" s="110"/>
      <c r="D24" s="113"/>
      <c r="E24" s="110"/>
      <c r="F24" s="113"/>
      <c r="G24" s="113"/>
      <c r="H24" s="110"/>
      <c r="I24" s="113"/>
      <c r="J24" s="100"/>
    </row>
    <row r="25" spans="1:10" ht="12.75">
      <c r="A25" s="137" t="s">
        <v>96</v>
      </c>
      <c r="B25" s="111"/>
      <c r="C25" s="246"/>
      <c r="D25" s="114"/>
      <c r="E25" s="246"/>
      <c r="F25" s="114"/>
      <c r="G25" s="116"/>
      <c r="H25" s="110"/>
      <c r="I25" s="113"/>
      <c r="J25" s="100"/>
    </row>
    <row r="26" spans="1:10" ht="12.75">
      <c r="A26" s="25" t="s">
        <v>71</v>
      </c>
      <c r="B26" s="5"/>
      <c r="C26" s="244">
        <v>42999.3</v>
      </c>
      <c r="D26" s="113">
        <f>C26/C8</f>
        <v>0.1710633991169007</v>
      </c>
      <c r="E26" s="244">
        <v>44146.9</v>
      </c>
      <c r="F26" s="113">
        <f>E26/E8</f>
        <v>0.17677682191017263</v>
      </c>
      <c r="G26" s="117">
        <f t="shared" si="0"/>
        <v>0.02668880656196726</v>
      </c>
      <c r="H26" s="110"/>
      <c r="I26" s="113"/>
      <c r="J26" s="178"/>
    </row>
    <row r="27" spans="1:10" ht="12.75">
      <c r="A27" s="25" t="s">
        <v>57</v>
      </c>
      <c r="B27" s="5"/>
      <c r="C27" s="244">
        <v>0</v>
      </c>
      <c r="D27" s="113">
        <f>C27/C8</f>
        <v>0</v>
      </c>
      <c r="E27" s="244">
        <v>0</v>
      </c>
      <c r="F27" s="113">
        <f>E27/E8</f>
        <v>0</v>
      </c>
      <c r="G27" s="117">
        <v>0</v>
      </c>
      <c r="H27" s="110"/>
      <c r="I27" s="113"/>
      <c r="J27" s="178"/>
    </row>
    <row r="28" spans="1:10" ht="12.75">
      <c r="A28" s="30" t="s">
        <v>4</v>
      </c>
      <c r="B28" s="104"/>
      <c r="C28" s="245">
        <f>SUM(C26:C27)</f>
        <v>42999.3</v>
      </c>
      <c r="D28" s="115">
        <f>C28/C8</f>
        <v>0.1710633991169007</v>
      </c>
      <c r="E28" s="245">
        <f>SUM(E26:E27)</f>
        <v>44146.9</v>
      </c>
      <c r="F28" s="115">
        <f>E28/E8</f>
        <v>0.17677682191017263</v>
      </c>
      <c r="G28" s="118">
        <f t="shared" si="0"/>
        <v>0.02668880656196726</v>
      </c>
      <c r="H28" s="190"/>
      <c r="I28" s="191"/>
      <c r="J28" s="192"/>
    </row>
    <row r="29" spans="1:10" ht="13.5" thickBot="1">
      <c r="A29" s="105"/>
      <c r="B29" s="5"/>
      <c r="C29" s="108"/>
      <c r="D29" s="109"/>
      <c r="E29" s="110"/>
      <c r="F29" s="109"/>
      <c r="G29" s="109"/>
      <c r="H29" s="110"/>
      <c r="I29" s="109"/>
      <c r="J29" s="4"/>
    </row>
    <row r="30" spans="1:10" ht="12.75">
      <c r="A30" s="150"/>
      <c r="B30" s="5"/>
      <c r="C30" s="132">
        <v>2010</v>
      </c>
      <c r="D30" s="133" t="s">
        <v>62</v>
      </c>
      <c r="E30" s="133">
        <v>2011</v>
      </c>
      <c r="F30" s="133" t="s">
        <v>62</v>
      </c>
      <c r="G30" s="134" t="s">
        <v>97</v>
      </c>
      <c r="H30" s="176"/>
      <c r="I30" s="176"/>
      <c r="J30" s="176"/>
    </row>
    <row r="31" spans="1:10" ht="20.25">
      <c r="A31" s="148" t="s">
        <v>111</v>
      </c>
      <c r="B31" s="5"/>
      <c r="C31" s="135" t="s">
        <v>17</v>
      </c>
      <c r="D31" s="126" t="s">
        <v>87</v>
      </c>
      <c r="E31" s="126" t="s">
        <v>17</v>
      </c>
      <c r="F31" s="126" t="s">
        <v>87</v>
      </c>
      <c r="G31" s="127" t="s">
        <v>98</v>
      </c>
      <c r="H31" s="176"/>
      <c r="I31" s="176"/>
      <c r="J31" s="176"/>
    </row>
    <row r="32" spans="1:10" ht="12.75" customHeight="1" thickBot="1">
      <c r="A32" s="213"/>
      <c r="B32" s="6"/>
      <c r="C32" s="214"/>
      <c r="D32" s="126" t="s">
        <v>88</v>
      </c>
      <c r="E32" s="126"/>
      <c r="F32" s="126" t="s">
        <v>88</v>
      </c>
      <c r="G32" s="127" t="s">
        <v>62</v>
      </c>
      <c r="H32" s="176"/>
      <c r="I32" s="176"/>
      <c r="J32" s="176"/>
    </row>
    <row r="33" spans="1:10" ht="12.75">
      <c r="A33" s="215" t="s">
        <v>100</v>
      </c>
      <c r="B33" s="216"/>
      <c r="C33" s="240">
        <v>367471.7</v>
      </c>
      <c r="D33" s="217"/>
      <c r="E33" s="240">
        <v>364402.7</v>
      </c>
      <c r="F33" s="217"/>
      <c r="G33" s="198">
        <f>E33/C33-1</f>
        <v>-0.008351663543070154</v>
      </c>
      <c r="H33" s="73"/>
      <c r="I33" s="72"/>
      <c r="J33" s="178"/>
    </row>
    <row r="34" spans="1:10" ht="12.75">
      <c r="A34" s="199" t="s">
        <v>126</v>
      </c>
      <c r="B34" s="56"/>
      <c r="C34" s="241">
        <v>106644.2</v>
      </c>
      <c r="D34" s="83"/>
      <c r="E34" s="241">
        <v>111221</v>
      </c>
      <c r="F34" s="83"/>
      <c r="G34" s="200">
        <f>E34/C34-1</f>
        <v>0.042916539296089296</v>
      </c>
      <c r="H34" s="73"/>
      <c r="I34" s="207"/>
      <c r="J34" s="178"/>
    </row>
    <row r="35" spans="1:10" ht="12.75">
      <c r="A35" s="199" t="s">
        <v>101</v>
      </c>
      <c r="B35" s="56"/>
      <c r="C35" s="241">
        <v>1725.9</v>
      </c>
      <c r="D35" s="83"/>
      <c r="E35" s="241">
        <v>2410.1</v>
      </c>
      <c r="F35" s="83"/>
      <c r="G35" s="200">
        <v>0</v>
      </c>
      <c r="H35" s="73"/>
      <c r="I35" s="207"/>
      <c r="J35" s="178"/>
    </row>
    <row r="36" spans="1:10" ht="13.5" thickBot="1">
      <c r="A36" s="199" t="s">
        <v>83</v>
      </c>
      <c r="B36" s="4"/>
      <c r="C36" s="241">
        <v>21279.6</v>
      </c>
      <c r="D36" s="83"/>
      <c r="E36" s="241">
        <v>13106.8</v>
      </c>
      <c r="F36" s="83"/>
      <c r="G36" s="200">
        <f>E36/C36-1</f>
        <v>-0.3840673696874002</v>
      </c>
      <c r="H36" s="73"/>
      <c r="I36" s="207"/>
      <c r="J36" s="178"/>
    </row>
    <row r="37" spans="1:10" ht="13.5" thickBot="1">
      <c r="A37" s="138" t="s">
        <v>85</v>
      </c>
      <c r="B37" s="139"/>
      <c r="C37" s="242">
        <f>C33-C34-C35-C36</f>
        <v>237822</v>
      </c>
      <c r="D37" s="140"/>
      <c r="E37" s="242">
        <f>E33-E34-E35-E36</f>
        <v>237664.80000000002</v>
      </c>
      <c r="F37" s="140"/>
      <c r="G37" s="202">
        <f>E37/C37-1</f>
        <v>-0.0006609985619495662</v>
      </c>
      <c r="H37" s="107"/>
      <c r="I37" s="106"/>
      <c r="J37" s="180"/>
    </row>
    <row r="38" spans="1:10" ht="5.25" customHeight="1">
      <c r="A38" s="6"/>
      <c r="B38" s="6"/>
      <c r="C38" s="73" t="s">
        <v>89</v>
      </c>
      <c r="D38" s="72"/>
      <c r="E38" s="73"/>
      <c r="F38" s="72"/>
      <c r="G38" s="72"/>
      <c r="H38" s="73"/>
      <c r="I38" s="72"/>
      <c r="J38" s="181"/>
    </row>
    <row r="39" spans="1:10" ht="12.75">
      <c r="A39" s="142" t="s">
        <v>77</v>
      </c>
      <c r="B39" s="48"/>
      <c r="C39" s="238">
        <v>70550.6</v>
      </c>
      <c r="D39" s="74">
        <f>C39/C37</f>
        <v>0.2966529589356746</v>
      </c>
      <c r="E39" s="238">
        <v>68348.7</v>
      </c>
      <c r="F39" s="87">
        <f>E39/E37</f>
        <v>0.28758444666606076</v>
      </c>
      <c r="G39" s="87">
        <f>E39/C39-1</f>
        <v>-0.031210223584207775</v>
      </c>
      <c r="H39" s="107"/>
      <c r="I39" s="192"/>
      <c r="J39" s="180"/>
    </row>
    <row r="40" spans="1:10" ht="3.75" customHeight="1">
      <c r="A40" s="42"/>
      <c r="C40" s="239"/>
      <c r="D40" s="75"/>
      <c r="E40" s="239"/>
      <c r="F40" s="76"/>
      <c r="G40" s="76"/>
      <c r="H40" s="73"/>
      <c r="I40" s="207"/>
      <c r="J40" s="181"/>
    </row>
    <row r="41" spans="1:10" ht="12.75">
      <c r="A41" s="142" t="s">
        <v>91</v>
      </c>
      <c r="B41" s="48"/>
      <c r="C41" s="238">
        <v>10824.6</v>
      </c>
      <c r="D41" s="74">
        <f>C41/C37</f>
        <v>0.04551555364936802</v>
      </c>
      <c r="E41" s="238">
        <v>11117.2</v>
      </c>
      <c r="F41" s="87">
        <f>E41/E37</f>
        <v>0.04677680497911344</v>
      </c>
      <c r="G41" s="87">
        <f>E41/C41-1</f>
        <v>0.0270310219315264</v>
      </c>
      <c r="H41" s="107"/>
      <c r="I41" s="192"/>
      <c r="J41" s="180"/>
    </row>
    <row r="42" spans="1:10" ht="7.5" customHeight="1">
      <c r="A42" s="42"/>
      <c r="C42" s="239"/>
      <c r="D42" s="76"/>
      <c r="E42" s="239"/>
      <c r="F42" s="75"/>
      <c r="G42" s="75"/>
      <c r="H42" s="73"/>
      <c r="I42" s="207"/>
      <c r="J42" s="6"/>
    </row>
    <row r="43" spans="1:10" ht="12.75">
      <c r="A43" s="143" t="s">
        <v>105</v>
      </c>
      <c r="B43" s="55"/>
      <c r="C43" s="247"/>
      <c r="D43" s="77"/>
      <c r="E43" s="247"/>
      <c r="F43" s="79"/>
      <c r="G43" s="79"/>
      <c r="H43" s="73"/>
      <c r="I43" s="207"/>
      <c r="J43" s="6"/>
    </row>
    <row r="44" spans="1:10" ht="12.75">
      <c r="A44" s="38" t="s">
        <v>79</v>
      </c>
      <c r="B44" s="4"/>
      <c r="C44" s="241">
        <v>22861.9</v>
      </c>
      <c r="D44" s="81">
        <f>C44/C37</f>
        <v>0.09613029913128307</v>
      </c>
      <c r="E44" s="241">
        <v>20445</v>
      </c>
      <c r="F44" s="81">
        <f>E44/E37</f>
        <v>0.0860245185656437</v>
      </c>
      <c r="G44" s="81">
        <f>E44/C44-1</f>
        <v>-0.10571737257183356</v>
      </c>
      <c r="H44" s="73"/>
      <c r="I44" s="178"/>
      <c r="J44" s="178"/>
    </row>
    <row r="45" spans="1:10" ht="12.75">
      <c r="A45" s="38" t="s">
        <v>80</v>
      </c>
      <c r="B45" s="4"/>
      <c r="C45" s="241">
        <v>8559.6</v>
      </c>
      <c r="D45" s="81">
        <f>C45/C37</f>
        <v>0.03599162398768827</v>
      </c>
      <c r="E45" s="241">
        <v>7439.2</v>
      </c>
      <c r="F45" s="81">
        <f>E45/E37</f>
        <v>0.03130122761132485</v>
      </c>
      <c r="G45" s="81">
        <f>E45/C45-1</f>
        <v>-0.1308939670078042</v>
      </c>
      <c r="H45" s="73"/>
      <c r="I45" s="178"/>
      <c r="J45" s="178"/>
    </row>
    <row r="46" spans="1:10" ht="12.75">
      <c r="A46" s="38" t="s">
        <v>81</v>
      </c>
      <c r="B46" s="4"/>
      <c r="C46" s="241">
        <v>613.6</v>
      </c>
      <c r="D46" s="81">
        <f>C46/C37</f>
        <v>0.0025800809008418063</v>
      </c>
      <c r="E46" s="241">
        <v>1111.3</v>
      </c>
      <c r="F46" s="81">
        <f>E46/E37</f>
        <v>0.004675913303105886</v>
      </c>
      <c r="G46" s="81">
        <f>E46/C46-1</f>
        <v>0.811114732724902</v>
      </c>
      <c r="H46" s="73"/>
      <c r="I46" s="178"/>
      <c r="J46" s="178"/>
    </row>
    <row r="47" spans="1:10" ht="12.75">
      <c r="A47" s="58" t="s">
        <v>4</v>
      </c>
      <c r="B47" s="59"/>
      <c r="C47" s="248">
        <f>SUM(C44:C46)</f>
        <v>32035.1</v>
      </c>
      <c r="D47" s="84">
        <f>C47/C37</f>
        <v>0.13470200401981314</v>
      </c>
      <c r="E47" s="248">
        <f>SUM(E44:E46)</f>
        <v>28995.5</v>
      </c>
      <c r="F47" s="84">
        <f>E47/E37</f>
        <v>0.12200165948007445</v>
      </c>
      <c r="G47" s="121">
        <f>E47/C47-1</f>
        <v>-0.09488342474348443</v>
      </c>
      <c r="H47" s="107"/>
      <c r="I47" s="192"/>
      <c r="J47" s="192"/>
    </row>
    <row r="48" spans="1:10" ht="3" customHeight="1">
      <c r="A48" s="41"/>
      <c r="B48" s="120"/>
      <c r="C48" s="249"/>
      <c r="D48" s="122"/>
      <c r="E48" s="249"/>
      <c r="F48" s="123"/>
      <c r="G48" s="205"/>
      <c r="H48" s="73"/>
      <c r="I48" s="207"/>
      <c r="J48" s="178"/>
    </row>
    <row r="49" spans="1:10" ht="12.75">
      <c r="A49" s="143" t="s">
        <v>130</v>
      </c>
      <c r="B49" s="55"/>
      <c r="C49" s="247"/>
      <c r="D49" s="80"/>
      <c r="E49" s="247"/>
      <c r="F49" s="78"/>
      <c r="G49" s="77"/>
      <c r="H49" s="73"/>
      <c r="I49" s="207"/>
      <c r="J49" s="178"/>
    </row>
    <row r="50" spans="1:10" ht="12.75">
      <c r="A50" s="38" t="s">
        <v>106</v>
      </c>
      <c r="B50" s="4"/>
      <c r="C50" s="241">
        <v>4389.7</v>
      </c>
      <c r="D50" s="82">
        <f>C50/C37</f>
        <v>0.018457922311644843</v>
      </c>
      <c r="E50" s="241">
        <v>5267.5</v>
      </c>
      <c r="F50" s="82">
        <f>E50/E37</f>
        <v>0.022163568185107764</v>
      </c>
      <c r="G50" s="81">
        <f>E50/C50-1</f>
        <v>0.19996810715994262</v>
      </c>
      <c r="H50" s="73"/>
      <c r="I50" s="178"/>
      <c r="J50" s="178"/>
    </row>
    <row r="51" spans="1:10" ht="12.75">
      <c r="A51" s="38" t="s">
        <v>40</v>
      </c>
      <c r="B51" s="4"/>
      <c r="C51" s="241">
        <v>1389.9</v>
      </c>
      <c r="D51" s="82">
        <f>C51/C37</f>
        <v>0.00584428690365063</v>
      </c>
      <c r="E51" s="241">
        <v>1670</v>
      </c>
      <c r="F51" s="82">
        <f>E51/E37</f>
        <v>0.0070267031550317926</v>
      </c>
      <c r="G51" s="81">
        <f>E51/C51-1</f>
        <v>0.20152528958917904</v>
      </c>
      <c r="H51" s="73"/>
      <c r="I51" s="178"/>
      <c r="J51" s="178"/>
    </row>
    <row r="52" spans="1:10" ht="12.75">
      <c r="A52" s="38" t="s">
        <v>93</v>
      </c>
      <c r="B52" s="4"/>
      <c r="C52" s="241">
        <v>2330.8</v>
      </c>
      <c r="D52" s="82">
        <f>C52/C37</f>
        <v>0.009800607176796093</v>
      </c>
      <c r="E52" s="241">
        <v>2599.8</v>
      </c>
      <c r="F52" s="82">
        <f>E52/E37</f>
        <v>0.010938935845779435</v>
      </c>
      <c r="G52" s="81">
        <f>E52/C52-1</f>
        <v>0.11541101767633433</v>
      </c>
      <c r="H52" s="73"/>
      <c r="I52" s="178"/>
      <c r="J52" s="178"/>
    </row>
    <row r="53" spans="1:10" ht="12.75">
      <c r="A53" s="38" t="s">
        <v>107</v>
      </c>
      <c r="B53" s="4"/>
      <c r="C53" s="241">
        <v>2038.2</v>
      </c>
      <c r="D53" s="82">
        <f>C53/C37</f>
        <v>0.008570275247874461</v>
      </c>
      <c r="E53" s="241">
        <v>1876.1</v>
      </c>
      <c r="F53" s="82">
        <f>E53/E37</f>
        <v>0.007893890891709667</v>
      </c>
      <c r="G53" s="81">
        <f>E53/C53-1</f>
        <v>-0.07953095868903937</v>
      </c>
      <c r="H53" s="73"/>
      <c r="I53" s="178"/>
      <c r="J53" s="178"/>
    </row>
    <row r="54" spans="1:10" ht="12.75">
      <c r="A54" s="58" t="s">
        <v>4</v>
      </c>
      <c r="B54" s="59"/>
      <c r="C54" s="248">
        <f>SUM(C50:C53)</f>
        <v>10148.6</v>
      </c>
      <c r="D54" s="85">
        <f>C54/C37</f>
        <v>0.04267309163996603</v>
      </c>
      <c r="E54" s="248">
        <f>SUM(E50:E53)</f>
        <v>11413.4</v>
      </c>
      <c r="F54" s="85">
        <f>E54/E37</f>
        <v>0.048023098077628654</v>
      </c>
      <c r="G54" s="121">
        <f>E54/C54-1</f>
        <v>0.12462802751118374</v>
      </c>
      <c r="H54" s="107"/>
      <c r="I54" s="192"/>
      <c r="J54" s="192"/>
    </row>
    <row r="55" spans="1:10" ht="2.25" customHeight="1">
      <c r="A55" s="41"/>
      <c r="B55" s="120"/>
      <c r="C55" s="249"/>
      <c r="D55" s="122"/>
      <c r="E55" s="249"/>
      <c r="F55" s="122"/>
      <c r="G55" s="206"/>
      <c r="H55" s="73"/>
      <c r="I55" s="207"/>
      <c r="J55" s="178"/>
    </row>
    <row r="56" spans="1:10" ht="12.75">
      <c r="A56" s="144" t="s">
        <v>124</v>
      </c>
      <c r="B56" s="4"/>
      <c r="C56" s="241"/>
      <c r="D56" s="86"/>
      <c r="E56" s="241"/>
      <c r="F56" s="86"/>
      <c r="G56" s="79"/>
      <c r="H56" s="73"/>
      <c r="I56" s="207"/>
      <c r="J56" s="178"/>
    </row>
    <row r="57" spans="1:10" ht="12.75">
      <c r="A57" s="38" t="s">
        <v>46</v>
      </c>
      <c r="B57" s="4"/>
      <c r="C57" s="241">
        <v>13105.9</v>
      </c>
      <c r="D57" s="82">
        <f>C57/C37</f>
        <v>0.05510802196600819</v>
      </c>
      <c r="E57" s="241">
        <v>13187</v>
      </c>
      <c r="F57" s="82">
        <f>E57/E37</f>
        <v>0.0554857092846732</v>
      </c>
      <c r="G57" s="81">
        <f>E57/C57-1</f>
        <v>0.006188052709085179</v>
      </c>
      <c r="H57" s="73"/>
      <c r="I57" s="178"/>
      <c r="J57" s="178"/>
    </row>
    <row r="58" spans="1:10" ht="12.75">
      <c r="A58" s="38" t="s">
        <v>47</v>
      </c>
      <c r="B58" s="4"/>
      <c r="C58" s="241">
        <v>5422.3</v>
      </c>
      <c r="D58" s="82">
        <f>C58/C37</f>
        <v>0.02279982507926096</v>
      </c>
      <c r="E58" s="241">
        <v>5344.9</v>
      </c>
      <c r="F58" s="82">
        <f>E58/E37</f>
        <v>0.022489236942113428</v>
      </c>
      <c r="G58" s="81">
        <f>E58/C58-1</f>
        <v>-0.014274385408406087</v>
      </c>
      <c r="H58" s="73"/>
      <c r="I58" s="178"/>
      <c r="J58" s="178"/>
    </row>
    <row r="59" spans="1:10" ht="12.75">
      <c r="A59" s="38" t="s">
        <v>114</v>
      </c>
      <c r="B59" s="4"/>
      <c r="C59" s="241">
        <v>322.9</v>
      </c>
      <c r="D59" s="82">
        <f>C59/C37</f>
        <v>0.0013577381402897965</v>
      </c>
      <c r="E59" s="241">
        <v>491.5</v>
      </c>
      <c r="F59" s="82">
        <f>E59/E37</f>
        <v>0.00206803868305277</v>
      </c>
      <c r="G59" s="81">
        <f>E59/C59-1</f>
        <v>0.5221430783524312</v>
      </c>
      <c r="H59" s="73"/>
      <c r="I59" s="178"/>
      <c r="J59" s="178"/>
    </row>
    <row r="60" spans="1:10" ht="12.75">
      <c r="A60" s="58" t="s">
        <v>4</v>
      </c>
      <c r="B60" s="59"/>
      <c r="C60" s="248">
        <f>SUM(C57:C59)</f>
        <v>18851.100000000002</v>
      </c>
      <c r="D60" s="85">
        <f>C60/C37</f>
        <v>0.07926558518555896</v>
      </c>
      <c r="E60" s="248">
        <f>SUM(E57:E59)</f>
        <v>19023.4</v>
      </c>
      <c r="F60" s="85">
        <f>E60/E37</f>
        <v>0.08004298490983941</v>
      </c>
      <c r="G60" s="121">
        <f>E60/C60-1</f>
        <v>0.009140050182747883</v>
      </c>
      <c r="H60" s="107"/>
      <c r="I60" s="192"/>
      <c r="J60" s="192"/>
    </row>
    <row r="61" spans="1:10" ht="3" customHeight="1">
      <c r="A61" s="41"/>
      <c r="B61" s="120"/>
      <c r="C61" s="249"/>
      <c r="D61" s="122"/>
      <c r="E61" s="249"/>
      <c r="F61" s="122"/>
      <c r="G61" s="206"/>
      <c r="H61" s="73"/>
      <c r="I61" s="207"/>
      <c r="J61" s="178"/>
    </row>
    <row r="62" spans="1:10" ht="12.75">
      <c r="A62" s="143" t="s">
        <v>140</v>
      </c>
      <c r="B62" s="55"/>
      <c r="C62" s="247"/>
      <c r="D62" s="80"/>
      <c r="E62" s="247"/>
      <c r="F62" s="80"/>
      <c r="G62" s="79"/>
      <c r="H62" s="73"/>
      <c r="I62" s="207"/>
      <c r="J62" s="178"/>
    </row>
    <row r="63" spans="1:10" ht="12.75">
      <c r="A63" s="38" t="s">
        <v>108</v>
      </c>
      <c r="B63" s="4"/>
      <c r="C63" s="241">
        <v>7056.6</v>
      </c>
      <c r="D63" s="82">
        <f>C63/C37</f>
        <v>0.02967177132477231</v>
      </c>
      <c r="E63" s="241">
        <v>7004</v>
      </c>
      <c r="F63" s="82">
        <f>42/E37</f>
        <v>0.00017671948054570974</v>
      </c>
      <c r="G63" s="81">
        <f aca="true" t="shared" si="1" ref="G63:G68">E63/C63-1</f>
        <v>-0.0074540146812913655</v>
      </c>
      <c r="H63" s="73"/>
      <c r="I63" s="178"/>
      <c r="J63" s="178"/>
    </row>
    <row r="64" spans="1:10" ht="12.75">
      <c r="A64" s="38" t="s">
        <v>109</v>
      </c>
      <c r="B64" s="4"/>
      <c r="C64" s="241">
        <v>5535.3</v>
      </c>
      <c r="D64" s="82">
        <f>C64/C37</f>
        <v>0.023274970355980525</v>
      </c>
      <c r="E64" s="241">
        <v>5703.7</v>
      </c>
      <c r="F64" s="82">
        <f>E64/E37</f>
        <v>0.02399892621877535</v>
      </c>
      <c r="G64" s="81">
        <f t="shared" si="1"/>
        <v>0.03042292197351526</v>
      </c>
      <c r="H64" s="73"/>
      <c r="I64" s="178"/>
      <c r="J64" s="178"/>
    </row>
    <row r="65" spans="1:10" ht="12.75">
      <c r="A65" s="38" t="s">
        <v>50</v>
      </c>
      <c r="B65" s="4"/>
      <c r="C65" s="241">
        <v>2256.4</v>
      </c>
      <c r="D65" s="82">
        <f>C65/C37</f>
        <v>0.009487768162743566</v>
      </c>
      <c r="E65" s="241">
        <v>2215.3</v>
      </c>
      <c r="F65" s="82">
        <f>E65/E37</f>
        <v>0.009321111077450258</v>
      </c>
      <c r="G65" s="81">
        <f t="shared" si="1"/>
        <v>-0.018214855522070472</v>
      </c>
      <c r="H65" s="73"/>
      <c r="I65" s="178"/>
      <c r="J65" s="178"/>
    </row>
    <row r="66" spans="1:10" ht="12.75">
      <c r="A66" s="38" t="s">
        <v>82</v>
      </c>
      <c r="B66" s="4"/>
      <c r="C66" s="241">
        <v>2248.8</v>
      </c>
      <c r="D66" s="82">
        <f>C66/C37</f>
        <v>0.009455811489265081</v>
      </c>
      <c r="E66" s="241">
        <v>3175.6</v>
      </c>
      <c r="F66" s="82">
        <f>E66/E37</f>
        <v>0.01336167577192752</v>
      </c>
      <c r="G66" s="81">
        <f t="shared" si="1"/>
        <v>0.41213091426538573</v>
      </c>
      <c r="H66" s="73"/>
      <c r="I66" s="178"/>
      <c r="J66" s="178"/>
    </row>
    <row r="67" spans="1:10" ht="12.75">
      <c r="A67" s="38" t="s">
        <v>115</v>
      </c>
      <c r="B67" s="4"/>
      <c r="C67" s="241">
        <v>8043.4</v>
      </c>
      <c r="D67" s="82">
        <f>C67/C37</f>
        <v>0.03382109308642598</v>
      </c>
      <c r="E67" s="241">
        <v>6790.4</v>
      </c>
      <c r="F67" s="82">
        <f>E67/E37</f>
        <v>0.028571332397561603</v>
      </c>
      <c r="G67" s="81">
        <f t="shared" si="1"/>
        <v>-0.1557798940746451</v>
      </c>
      <c r="H67" s="73"/>
      <c r="I67" s="178"/>
      <c r="J67" s="178"/>
    </row>
    <row r="68" spans="1:10" ht="12.75">
      <c r="A68" s="58" t="s">
        <v>4</v>
      </c>
      <c r="B68" s="59"/>
      <c r="C68" s="248">
        <f>SUM(C63:C67)</f>
        <v>25140.5</v>
      </c>
      <c r="D68" s="85">
        <f>C68/C37</f>
        <v>0.10571141441918747</v>
      </c>
      <c r="E68" s="248">
        <f>SUM(E63:E67)</f>
        <v>24889</v>
      </c>
      <c r="F68" s="85">
        <f>E68/E37</f>
        <v>0.10472312265005167</v>
      </c>
      <c r="G68" s="121">
        <f t="shared" si="1"/>
        <v>-0.010003778763350013</v>
      </c>
      <c r="H68" s="107"/>
      <c r="I68" s="192"/>
      <c r="J68" s="192"/>
    </row>
    <row r="69" spans="1:10" ht="3.75" customHeight="1">
      <c r="A69" s="41"/>
      <c r="B69" s="120"/>
      <c r="C69" s="249"/>
      <c r="D69" s="122"/>
      <c r="E69" s="249"/>
      <c r="F69" s="122"/>
      <c r="G69" s="206"/>
      <c r="H69" s="73"/>
      <c r="I69" s="207"/>
      <c r="J69" s="178"/>
    </row>
    <row r="70" spans="1:10" ht="12.75">
      <c r="A70" s="143" t="s">
        <v>51</v>
      </c>
      <c r="B70" s="55"/>
      <c r="C70" s="247"/>
      <c r="D70" s="80"/>
      <c r="E70" s="247"/>
      <c r="F70" s="80"/>
      <c r="G70" s="79"/>
      <c r="H70" s="73"/>
      <c r="I70" s="207"/>
      <c r="J70" s="178"/>
    </row>
    <row r="71" spans="1:10" ht="12.75">
      <c r="A71" s="38" t="s">
        <v>137</v>
      </c>
      <c r="B71" s="4"/>
      <c r="C71" s="241">
        <v>16890.2</v>
      </c>
      <c r="D71" s="82">
        <f>C71/C37</f>
        <v>0.07102034294556434</v>
      </c>
      <c r="E71" s="241">
        <v>15948.2</v>
      </c>
      <c r="F71" s="82">
        <f>E71/E37</f>
        <v>0.06710375284854972</v>
      </c>
      <c r="G71" s="81">
        <f>E71/C71-1</f>
        <v>-0.05577198612212997</v>
      </c>
      <c r="H71" s="73"/>
      <c r="I71" s="178"/>
      <c r="J71" s="178"/>
    </row>
    <row r="72" spans="1:10" ht="12.75">
      <c r="A72" s="38" t="s">
        <v>65</v>
      </c>
      <c r="B72" s="4"/>
      <c r="C72" s="241">
        <v>5877.1</v>
      </c>
      <c r="D72" s="82">
        <f>C72/C37</f>
        <v>0.02471217969742076</v>
      </c>
      <c r="E72" s="241">
        <v>2452.4</v>
      </c>
      <c r="F72" s="82">
        <f>E72/E37</f>
        <v>0.010318734621197586</v>
      </c>
      <c r="G72" s="81">
        <f aca="true" t="shared" si="2" ref="G72:G78">E72/C72-1</f>
        <v>-0.5827193683959776</v>
      </c>
      <c r="H72" s="73"/>
      <c r="I72" s="178"/>
      <c r="J72" s="178"/>
    </row>
    <row r="73" spans="1:10" ht="12.75">
      <c r="A73" s="38" t="s">
        <v>53</v>
      </c>
      <c r="B73" s="4"/>
      <c r="C73" s="241">
        <v>5512.5</v>
      </c>
      <c r="D73" s="82">
        <f>C73/C37</f>
        <v>0.023179100335545072</v>
      </c>
      <c r="E73" s="241">
        <v>6166.9</v>
      </c>
      <c r="F73" s="82">
        <f>E73/E37</f>
        <v>0.025947889632793746</v>
      </c>
      <c r="G73" s="81">
        <f t="shared" si="2"/>
        <v>0.1187120181405894</v>
      </c>
      <c r="H73" s="73"/>
      <c r="I73" s="178"/>
      <c r="J73" s="178"/>
    </row>
    <row r="74" spans="1:10" ht="12.75">
      <c r="A74" s="38" t="s">
        <v>54</v>
      </c>
      <c r="B74" s="4"/>
      <c r="C74" s="241">
        <v>15501.5</v>
      </c>
      <c r="D74" s="82">
        <f>C74/C37</f>
        <v>0.06518110183246294</v>
      </c>
      <c r="E74" s="241">
        <v>16410.6</v>
      </c>
      <c r="F74" s="82">
        <f>E74/E37</f>
        <v>0.06904935017722438</v>
      </c>
      <c r="G74" s="81">
        <f t="shared" si="2"/>
        <v>0.0586459374899202</v>
      </c>
      <c r="H74" s="73"/>
      <c r="I74" s="178"/>
      <c r="J74" s="178"/>
    </row>
    <row r="75" spans="1:10" ht="12.75">
      <c r="A75" s="38" t="s">
        <v>133</v>
      </c>
      <c r="B75" s="4"/>
      <c r="C75" s="241">
        <v>13258.2</v>
      </c>
      <c r="D75" s="82">
        <f>C75/C37</f>
        <v>0.055748416883215184</v>
      </c>
      <c r="E75" s="241">
        <v>16186.7</v>
      </c>
      <c r="F75" s="82">
        <f>E75/E37</f>
        <v>0.06810726704164857</v>
      </c>
      <c r="G75" s="81">
        <f t="shared" si="2"/>
        <v>0.2208821710337754</v>
      </c>
      <c r="H75" s="73"/>
      <c r="I75" s="178"/>
      <c r="J75" s="178"/>
    </row>
    <row r="76" spans="1:10" ht="12.75">
      <c r="A76" s="38" t="s">
        <v>123</v>
      </c>
      <c r="B76" s="4"/>
      <c r="C76" s="241">
        <v>2230.2</v>
      </c>
      <c r="D76" s="82">
        <f>C76/C37</f>
        <v>0.009377601735751948</v>
      </c>
      <c r="E76" s="241">
        <v>6061.3</v>
      </c>
      <c r="F76" s="82">
        <f>E76/E37</f>
        <v>0.025503566367421678</v>
      </c>
      <c r="G76" s="81">
        <f t="shared" si="2"/>
        <v>1.7178279974890147</v>
      </c>
      <c r="H76" s="73"/>
      <c r="I76" s="178"/>
      <c r="J76" s="178"/>
    </row>
    <row r="77" spans="1:10" ht="12.75">
      <c r="A77" s="38" t="s">
        <v>92</v>
      </c>
      <c r="B77" s="4"/>
      <c r="C77" s="241">
        <v>2883.7</v>
      </c>
      <c r="D77" s="82">
        <f>C77/C37</f>
        <v>0.012125455172355795</v>
      </c>
      <c r="E77" s="241">
        <v>3945.2</v>
      </c>
      <c r="F77" s="82">
        <f>E77/E37</f>
        <v>0.016599849872593667</v>
      </c>
      <c r="G77" s="81">
        <f t="shared" si="2"/>
        <v>0.368103478170406</v>
      </c>
      <c r="H77" s="73"/>
      <c r="I77" s="178"/>
      <c r="J77" s="178"/>
    </row>
    <row r="78" spans="1:10" ht="12.75">
      <c r="A78" s="58" t="s">
        <v>4</v>
      </c>
      <c r="B78" s="59"/>
      <c r="C78" s="248">
        <f>SUM(C71:C77)</f>
        <v>62153.399999999994</v>
      </c>
      <c r="D78" s="85">
        <f>C78/C37</f>
        <v>0.261344198602316</v>
      </c>
      <c r="E78" s="248">
        <f>SUM(E71:E77)</f>
        <v>67171.3</v>
      </c>
      <c r="F78" s="85">
        <f>E78/E37</f>
        <v>0.28263041056142935</v>
      </c>
      <c r="G78" s="121">
        <f t="shared" si="2"/>
        <v>0.08073411913105333</v>
      </c>
      <c r="H78" s="107"/>
      <c r="I78" s="192"/>
      <c r="J78" s="192"/>
    </row>
    <row r="79" spans="1:10" ht="4.5" customHeight="1">
      <c r="A79" s="41"/>
      <c r="B79" s="120"/>
      <c r="C79" s="249"/>
      <c r="D79" s="122"/>
      <c r="E79" s="249"/>
      <c r="F79" s="122"/>
      <c r="G79" s="206"/>
      <c r="H79" s="73"/>
      <c r="I79" s="207"/>
      <c r="J79" s="178"/>
    </row>
    <row r="80" spans="1:10" ht="12.75">
      <c r="A80" s="57" t="s">
        <v>125</v>
      </c>
      <c r="B80" s="48"/>
      <c r="C80" s="238">
        <f>SUM(C37-C39-C41-C47-C54-C60-C68-C78)</f>
        <v>8118.099999999977</v>
      </c>
      <c r="D80" s="74">
        <f>C80/C37</f>
        <v>0.03413519354811572</v>
      </c>
      <c r="E80" s="238">
        <f>SUM(E37-E39-E41-E47-E54-E60-E68-E78)</f>
        <v>6706.300000000032</v>
      </c>
      <c r="F80" s="74">
        <f>E80/E37</f>
        <v>0.028217472675802355</v>
      </c>
      <c r="G80" s="87">
        <f>E80/C80-1</f>
        <v>-0.17390768775944476</v>
      </c>
      <c r="H80" s="107"/>
      <c r="I80" s="192"/>
      <c r="J80" s="192"/>
    </row>
    <row r="81" spans="1:10" ht="13.5" thickBot="1">
      <c r="A81" s="4"/>
      <c r="B81" s="4"/>
      <c r="C81" s="250"/>
      <c r="D81" s="75"/>
      <c r="E81" s="239"/>
      <c r="F81" s="75"/>
      <c r="G81" s="75"/>
      <c r="H81" s="73"/>
      <c r="I81" s="72"/>
      <c r="J81" s="6"/>
    </row>
    <row r="82" spans="1:10" ht="23.25" thickBot="1">
      <c r="A82" s="4"/>
      <c r="B82" s="4"/>
      <c r="C82" s="250"/>
      <c r="D82" s="152" t="s">
        <v>112</v>
      </c>
      <c r="E82" s="239"/>
      <c r="F82" s="152" t="s">
        <v>112</v>
      </c>
      <c r="G82" s="218" t="s">
        <v>113</v>
      </c>
      <c r="H82" s="73"/>
      <c r="I82" s="208"/>
      <c r="J82" s="208"/>
    </row>
    <row r="83" spans="1:10" ht="12.75">
      <c r="A83" s="154" t="s">
        <v>102</v>
      </c>
      <c r="B83" s="145"/>
      <c r="C83" s="251">
        <f>C8-C37</f>
        <v>13542.699999999983</v>
      </c>
      <c r="D83" s="155">
        <f>C83/C8</f>
        <v>0.05387669788160383</v>
      </c>
      <c r="E83" s="251">
        <f>E8-E37</f>
        <v>12067.600000000006</v>
      </c>
      <c r="F83" s="155">
        <f>E83/E8</f>
        <v>0.048322124001531255</v>
      </c>
      <c r="G83" s="159">
        <f>E83/C83-1</f>
        <v>-0.10892214994055682</v>
      </c>
      <c r="H83" s="179"/>
      <c r="I83" s="209"/>
      <c r="J83" s="210"/>
    </row>
    <row r="84" spans="1:10" ht="13.5" thickBot="1">
      <c r="A84" s="156" t="s">
        <v>103</v>
      </c>
      <c r="B84" s="146"/>
      <c r="C84" s="252">
        <v>7118</v>
      </c>
      <c r="D84" s="151"/>
      <c r="E84" s="252">
        <v>7214.9</v>
      </c>
      <c r="F84" s="153"/>
      <c r="G84" s="219"/>
      <c r="H84" s="211"/>
      <c r="I84" s="212"/>
      <c r="J84" s="212"/>
    </row>
    <row r="85" spans="1:10" ht="13.5" thickBot="1">
      <c r="A85" s="157" t="s">
        <v>104</v>
      </c>
      <c r="B85" s="9"/>
      <c r="C85" s="253">
        <f>C83-C84</f>
        <v>6424.6999999999825</v>
      </c>
      <c r="D85" s="158"/>
      <c r="E85" s="253">
        <f>E83-E84</f>
        <v>4852.700000000006</v>
      </c>
      <c r="F85" s="160">
        <f>E85/E8</f>
        <v>0.019431599584194947</v>
      </c>
      <c r="G85" s="220"/>
      <c r="H85" s="179"/>
      <c r="I85" s="185"/>
      <c r="J85" s="210"/>
    </row>
    <row r="86" spans="3:8" ht="12.75">
      <c r="C86" s="11"/>
      <c r="E86" s="11"/>
      <c r="H86" s="53"/>
    </row>
    <row r="87" spans="5:8" ht="12.75">
      <c r="E87" s="11"/>
      <c r="H87" s="53"/>
    </row>
    <row r="88" spans="5:8" ht="12.75">
      <c r="E88" s="11"/>
      <c r="H88" s="53"/>
    </row>
    <row r="89" ht="12.75">
      <c r="E89" s="11"/>
    </row>
    <row r="90" ht="12.75">
      <c r="E90" s="11"/>
    </row>
    <row r="91" ht="12.75">
      <c r="E91" s="53"/>
    </row>
    <row r="92" ht="12.75">
      <c r="E92" s="53"/>
    </row>
    <row r="93" ht="12.75">
      <c r="E93" s="53"/>
    </row>
    <row r="94" ht="12.75">
      <c r="E94" s="53"/>
    </row>
  </sheetData>
  <mergeCells count="1">
    <mergeCell ref="A1:J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10.7109375" style="0" customWidth="1"/>
    <col min="4" max="4" width="8.140625" style="0" customWidth="1"/>
    <col min="5" max="5" width="11.57421875" style="0" customWidth="1"/>
    <col min="6" max="6" width="9.28125" style="0" customWidth="1"/>
    <col min="7" max="7" width="9.7109375" style="0" customWidth="1"/>
    <col min="8" max="8" width="7.28125" style="0" customWidth="1"/>
  </cols>
  <sheetData>
    <row r="1" spans="1:6" ht="18.75" thickBot="1">
      <c r="A1" s="8" t="s">
        <v>39</v>
      </c>
      <c r="B1" s="9"/>
      <c r="C1" s="10"/>
      <c r="D1" s="10"/>
      <c r="E1" s="10"/>
      <c r="F1" s="6"/>
    </row>
    <row r="2" spans="1:4" ht="12.75" customHeight="1" thickBot="1">
      <c r="A2" s="5" t="s">
        <v>42</v>
      </c>
      <c r="B2" s="6"/>
      <c r="C2" s="6"/>
      <c r="D2" s="6"/>
    </row>
    <row r="3" spans="1:8" ht="15.75">
      <c r="A3" s="7"/>
      <c r="B3" s="7"/>
      <c r="C3" s="14">
        <v>2010</v>
      </c>
      <c r="D3" s="15" t="s">
        <v>62</v>
      </c>
      <c r="E3" s="16">
        <v>2011</v>
      </c>
      <c r="F3" s="174" t="s">
        <v>62</v>
      </c>
      <c r="G3" s="173"/>
      <c r="H3" s="173"/>
    </row>
    <row r="4" spans="1:8" ht="13.5" thickBot="1">
      <c r="A4" s="4"/>
      <c r="B4" s="4"/>
      <c r="C4" s="18" t="s">
        <v>17</v>
      </c>
      <c r="D4" s="19" t="s">
        <v>70</v>
      </c>
      <c r="E4" s="20" t="s">
        <v>17</v>
      </c>
      <c r="F4" s="175" t="s">
        <v>70</v>
      </c>
      <c r="G4" s="173"/>
      <c r="H4" s="173"/>
    </row>
    <row r="5" spans="7:8" ht="12.75">
      <c r="G5" s="4"/>
      <c r="H5" s="4"/>
    </row>
    <row r="6" spans="1:8" ht="12.75">
      <c r="A6" s="46" t="s">
        <v>77</v>
      </c>
      <c r="C6" s="229">
        <v>72097.9</v>
      </c>
      <c r="D6" s="71">
        <f>C6/C54</f>
        <v>0.17724374748938349</v>
      </c>
      <c r="E6" s="229">
        <v>71191.1</v>
      </c>
      <c r="F6" s="71">
        <f>E6/E54</f>
        <v>0.17238193085603415</v>
      </c>
      <c r="G6" s="164"/>
      <c r="H6" s="163"/>
    </row>
    <row r="7" spans="1:8" ht="12.75">
      <c r="A7" s="42"/>
      <c r="C7" s="254"/>
      <c r="D7" s="103"/>
      <c r="E7" s="254"/>
      <c r="F7" s="103"/>
      <c r="G7" s="164"/>
      <c r="H7" s="163"/>
    </row>
    <row r="8" spans="1:8" ht="12.75">
      <c r="A8" s="46" t="s">
        <v>78</v>
      </c>
      <c r="C8" s="229">
        <v>10824.6</v>
      </c>
      <c r="D8" s="71">
        <f>C8/C54</f>
        <v>0.0266109369215134</v>
      </c>
      <c r="E8" s="229">
        <v>11190.4</v>
      </c>
      <c r="F8" s="71">
        <f>E8/E54</f>
        <v>0.02709640332922745</v>
      </c>
      <c r="G8" s="164"/>
      <c r="H8" s="163"/>
    </row>
    <row r="9" spans="1:8" ht="12.75">
      <c r="A9" s="42"/>
      <c r="C9" s="53"/>
      <c r="D9" s="62"/>
      <c r="E9" s="53"/>
      <c r="F9" s="62"/>
      <c r="G9" s="54"/>
      <c r="H9" s="60"/>
    </row>
    <row r="10" spans="1:8" ht="12.75">
      <c r="A10" s="47" t="s">
        <v>43</v>
      </c>
      <c r="C10" s="54"/>
      <c r="D10" s="60"/>
      <c r="E10" s="54"/>
      <c r="F10" s="60"/>
      <c r="G10" s="54"/>
      <c r="H10" s="60"/>
    </row>
    <row r="11" spans="1:8" ht="12.75">
      <c r="A11" s="40" t="s">
        <v>79</v>
      </c>
      <c r="C11" s="255">
        <v>23337.6</v>
      </c>
      <c r="D11" s="67">
        <f>C11/C54</f>
        <v>0.0573725958926437</v>
      </c>
      <c r="E11" s="261">
        <v>27896.1</v>
      </c>
      <c r="F11" s="67">
        <f>E11/E54</f>
        <v>0.06754753868605785</v>
      </c>
      <c r="G11" s="54"/>
      <c r="H11" s="60"/>
    </row>
    <row r="12" spans="1:8" ht="12.75">
      <c r="A12" s="40" t="s">
        <v>80</v>
      </c>
      <c r="C12" s="256">
        <v>8674.1</v>
      </c>
      <c r="D12" s="68">
        <f>C12/C54</f>
        <v>0.02132419931922652</v>
      </c>
      <c r="E12" s="54">
        <v>11113.8</v>
      </c>
      <c r="F12" s="68">
        <f>E12/E54</f>
        <v>0.026910924303006865</v>
      </c>
      <c r="G12" s="54"/>
      <c r="H12" s="60"/>
    </row>
    <row r="13" spans="1:8" ht="12.75">
      <c r="A13" s="40" t="s">
        <v>81</v>
      </c>
      <c r="C13" s="257">
        <v>613.6</v>
      </c>
      <c r="D13" s="92">
        <f>C13/C54</f>
        <v>0.0015084595176764611</v>
      </c>
      <c r="E13" s="262">
        <v>1111.3</v>
      </c>
      <c r="F13" s="92">
        <f>E13/E54</f>
        <v>0.002690898718523955</v>
      </c>
      <c r="G13" s="54"/>
      <c r="H13" s="60"/>
    </row>
    <row r="14" spans="1:8" ht="12.75">
      <c r="A14" s="41" t="s">
        <v>4</v>
      </c>
      <c r="C14" s="258">
        <f>SUM(C11:C13)</f>
        <v>32625.299999999996</v>
      </c>
      <c r="D14" s="69">
        <f>C14/C54</f>
        <v>0.08020525472954668</v>
      </c>
      <c r="E14" s="263">
        <f>SUM(E11:E13)</f>
        <v>40121.2</v>
      </c>
      <c r="F14" s="69">
        <f>E14/E54</f>
        <v>0.09714936170758867</v>
      </c>
      <c r="G14" s="164"/>
      <c r="H14" s="163"/>
    </row>
    <row r="15" spans="1:8" ht="12.75">
      <c r="A15" s="42"/>
      <c r="C15" s="53"/>
      <c r="D15" s="62"/>
      <c r="E15" s="53"/>
      <c r="F15" s="62"/>
      <c r="G15" s="54"/>
      <c r="H15" s="60"/>
    </row>
    <row r="16" spans="1:8" ht="12.75">
      <c r="A16" s="47" t="s">
        <v>44</v>
      </c>
      <c r="C16" s="54"/>
      <c r="D16" s="60"/>
      <c r="E16" s="54"/>
      <c r="F16" s="60"/>
      <c r="G16" s="54"/>
      <c r="H16" s="60"/>
    </row>
    <row r="17" spans="1:8" ht="12.75">
      <c r="A17" s="40" t="s">
        <v>67</v>
      </c>
      <c r="C17" s="227">
        <v>106644.2</v>
      </c>
      <c r="D17" s="67">
        <f>C17/C54</f>
        <v>0.26217154252769237</v>
      </c>
      <c r="E17" s="261">
        <v>111221</v>
      </c>
      <c r="F17" s="67">
        <f>E17/E54</f>
        <v>0.2693102189984278</v>
      </c>
      <c r="G17" s="54"/>
      <c r="H17" s="60"/>
    </row>
    <row r="18" spans="1:8" ht="12.75">
      <c r="A18" s="40" t="s">
        <v>76</v>
      </c>
      <c r="C18" s="228">
        <v>4442.5</v>
      </c>
      <c r="D18" s="68">
        <f>C18/C54</f>
        <v>0.010921335409513818</v>
      </c>
      <c r="E18" s="54">
        <v>5267.5</v>
      </c>
      <c r="F18" s="68">
        <f>E18/E54</f>
        <v>0.012754709799176579</v>
      </c>
      <c r="G18" s="54"/>
      <c r="H18" s="60"/>
    </row>
    <row r="19" spans="1:8" ht="12.75">
      <c r="A19" s="40" t="s">
        <v>40</v>
      </c>
      <c r="C19" s="228">
        <v>1389.9</v>
      </c>
      <c r="D19" s="68">
        <f>C19/C54</f>
        <v>0.003416896811633822</v>
      </c>
      <c r="E19" s="54">
        <v>1670</v>
      </c>
      <c r="F19" s="68">
        <f>E19/E54</f>
        <v>0.004043733339273828</v>
      </c>
      <c r="G19" s="54"/>
      <c r="H19" s="60"/>
    </row>
    <row r="20" spans="1:8" ht="12.75">
      <c r="A20" s="40" t="s">
        <v>41</v>
      </c>
      <c r="C20" s="228">
        <v>2330.8</v>
      </c>
      <c r="D20" s="68">
        <f>C20/C54</f>
        <v>0.005729982796284706</v>
      </c>
      <c r="E20" s="54">
        <v>2599.8</v>
      </c>
      <c r="F20" s="68">
        <f>E20/E54</f>
        <v>0.006295148464337783</v>
      </c>
      <c r="G20" s="54"/>
      <c r="H20" s="60"/>
    </row>
    <row r="21" spans="1:8" ht="12.75">
      <c r="A21" s="40" t="s">
        <v>143</v>
      </c>
      <c r="C21" s="230">
        <v>2038.2</v>
      </c>
      <c r="D21" s="92">
        <f>C21/C54</f>
        <v>0.005010661976740814</v>
      </c>
      <c r="E21" s="262">
        <v>2474.7</v>
      </c>
      <c r="F21" s="92">
        <f>E21/E54</f>
        <v>0.005992231673473617</v>
      </c>
      <c r="G21" s="54"/>
      <c r="H21" s="60"/>
    </row>
    <row r="22" spans="1:8" ht="12.75">
      <c r="A22" s="41" t="s">
        <v>4</v>
      </c>
      <c r="C22" s="258">
        <f>SUM(C17:C21)</f>
        <v>116845.59999999999</v>
      </c>
      <c r="D22" s="69">
        <f>C22/C54</f>
        <v>0.28725041952186553</v>
      </c>
      <c r="E22" s="258">
        <f>SUM(E17:E21)</f>
        <v>123233</v>
      </c>
      <c r="F22" s="69">
        <f>E22/E54</f>
        <v>0.2983960422746896</v>
      </c>
      <c r="G22" s="164"/>
      <c r="H22" s="163"/>
    </row>
    <row r="23" spans="1:8" ht="12.75">
      <c r="A23" s="42"/>
      <c r="C23" s="53"/>
      <c r="D23" s="62"/>
      <c r="E23" s="53"/>
      <c r="F23" s="62"/>
      <c r="G23" s="54"/>
      <c r="H23" s="60"/>
    </row>
    <row r="24" spans="1:8" ht="12.75">
      <c r="A24" s="47" t="s">
        <v>45</v>
      </c>
      <c r="C24" s="54"/>
      <c r="D24" s="60"/>
      <c r="E24" s="54"/>
      <c r="F24" s="60"/>
      <c r="G24" s="54"/>
      <c r="H24" s="60"/>
    </row>
    <row r="25" spans="1:8" ht="12.75">
      <c r="A25" s="40" t="s">
        <v>46</v>
      </c>
      <c r="C25" s="227">
        <v>13105.9</v>
      </c>
      <c r="D25" s="67">
        <f>C25/C54</f>
        <v>0.032219230105469246</v>
      </c>
      <c r="E25" s="261">
        <v>13187</v>
      </c>
      <c r="F25" s="67">
        <f>E25/E54</f>
        <v>0.031930964997008364</v>
      </c>
      <c r="G25" s="54"/>
      <c r="H25" s="60"/>
    </row>
    <row r="26" spans="1:8" ht="12.75">
      <c r="A26" s="40" t="s">
        <v>47</v>
      </c>
      <c r="C26" s="228">
        <v>5422.3</v>
      </c>
      <c r="D26" s="68">
        <f>C26/C54</f>
        <v>0.013330052220823134</v>
      </c>
      <c r="E26" s="54">
        <v>5344.9</v>
      </c>
      <c r="F26" s="68">
        <f>E26/E54</f>
        <v>0.01294212594316448</v>
      </c>
      <c r="G26" s="54"/>
      <c r="H26" s="60"/>
    </row>
    <row r="27" spans="1:8" ht="12.75">
      <c r="A27" s="40" t="s">
        <v>127</v>
      </c>
      <c r="C27" s="230">
        <v>1025.3</v>
      </c>
      <c r="D27" s="92">
        <f>C27/C54</f>
        <v>0.002520572919611596</v>
      </c>
      <c r="E27" s="262">
        <v>568.3</v>
      </c>
      <c r="F27" s="92">
        <f>E27/E54</f>
        <v>0.0013760800339576744</v>
      </c>
      <c r="G27" s="54"/>
      <c r="H27" s="60"/>
    </row>
    <row r="28" spans="1:8" ht="12.75">
      <c r="A28" s="41" t="s">
        <v>4</v>
      </c>
      <c r="C28" s="258">
        <f>SUM(C25:C27)</f>
        <v>19553.5</v>
      </c>
      <c r="D28" s="69">
        <f>C28/C54</f>
        <v>0.04806985524590398</v>
      </c>
      <c r="E28" s="258">
        <f>SUM(E25:E27)</f>
        <v>19100.2</v>
      </c>
      <c r="F28" s="69">
        <f>E28/E54</f>
        <v>0.04624917097413052</v>
      </c>
      <c r="G28" s="164"/>
      <c r="H28" s="163"/>
    </row>
    <row r="29" spans="1:8" ht="12.75">
      <c r="A29" s="42"/>
      <c r="C29" s="53"/>
      <c r="D29" s="62"/>
      <c r="E29" s="53"/>
      <c r="F29" s="62"/>
      <c r="G29" s="54"/>
      <c r="H29" s="60"/>
    </row>
    <row r="30" spans="1:8" ht="12.75">
      <c r="A30" s="47" t="s">
        <v>48</v>
      </c>
      <c r="C30" s="54"/>
      <c r="D30" s="60"/>
      <c r="E30" s="54"/>
      <c r="F30" s="60"/>
      <c r="G30" s="54"/>
      <c r="H30" s="60"/>
    </row>
    <row r="31" spans="1:8" ht="12.75">
      <c r="A31" s="40" t="s">
        <v>66</v>
      </c>
      <c r="C31" s="227">
        <v>7303.4</v>
      </c>
      <c r="D31" s="67">
        <f>C31/C54</f>
        <v>0.01795450332692025</v>
      </c>
      <c r="E31" s="261">
        <v>7004</v>
      </c>
      <c r="F31" s="67">
        <f>E31/E54</f>
        <v>0.016959466052858616</v>
      </c>
      <c r="G31" s="54"/>
      <c r="H31" s="60"/>
    </row>
    <row r="32" spans="1:8" ht="12.75">
      <c r="A32" s="40" t="s">
        <v>49</v>
      </c>
      <c r="C32" s="228">
        <v>5535.3</v>
      </c>
      <c r="D32" s="68">
        <f>C32/C54</f>
        <v>0.013607848709573852</v>
      </c>
      <c r="E32" s="54">
        <v>5703.7</v>
      </c>
      <c r="F32" s="68">
        <f>E32/E54</f>
        <v>0.013810923261806066</v>
      </c>
      <c r="G32" s="54"/>
      <c r="H32" s="60"/>
    </row>
    <row r="33" spans="1:8" ht="12.75">
      <c r="A33" s="40" t="s">
        <v>50</v>
      </c>
      <c r="C33" s="228">
        <v>2256.4</v>
      </c>
      <c r="D33" s="68">
        <f>C33/C54</f>
        <v>0.005547079621390429</v>
      </c>
      <c r="E33" s="54">
        <v>2244.8</v>
      </c>
      <c r="F33" s="68">
        <f>E33/E54</f>
        <v>0.005435552455090952</v>
      </c>
      <c r="G33" s="54"/>
      <c r="H33" s="60"/>
    </row>
    <row r="34" spans="1:8" ht="12.75">
      <c r="A34" s="40" t="s">
        <v>82</v>
      </c>
      <c r="C34" s="228">
        <v>2248.8</v>
      </c>
      <c r="D34" s="68">
        <f>C34/C54</f>
        <v>0.005528395963739938</v>
      </c>
      <c r="E34" s="54">
        <v>3175.6</v>
      </c>
      <c r="F34" s="68">
        <f>E34/E54</f>
        <v>0.007689388977364052</v>
      </c>
      <c r="G34" s="54"/>
      <c r="H34" s="60"/>
    </row>
    <row r="35" spans="1:8" ht="12.75">
      <c r="A35" s="40" t="s">
        <v>11</v>
      </c>
      <c r="C35" s="230">
        <v>8043.4</v>
      </c>
      <c r="D35" s="92">
        <f>C35/C54</f>
        <v>0.01977370157183645</v>
      </c>
      <c r="E35" s="262">
        <v>6790.4</v>
      </c>
      <c r="F35" s="92">
        <f>E35/E54</f>
        <v>0.01644225560898503</v>
      </c>
      <c r="G35" s="54"/>
      <c r="H35" s="60"/>
    </row>
    <row r="36" spans="1:8" ht="12.75">
      <c r="A36" s="41" t="s">
        <v>4</v>
      </c>
      <c r="C36" s="258">
        <f>SUM(C31:C35)</f>
        <v>25387.300000000003</v>
      </c>
      <c r="D36" s="69">
        <f>C36/C54</f>
        <v>0.06241152919346093</v>
      </c>
      <c r="E36" s="258">
        <f>SUM(E31:E35)</f>
        <v>24918.5</v>
      </c>
      <c r="F36" s="69">
        <f>E36/E54</f>
        <v>0.060337586356104714</v>
      </c>
      <c r="G36" s="164"/>
      <c r="H36" s="163"/>
    </row>
    <row r="37" spans="1:8" ht="12.75">
      <c r="A37" s="42"/>
      <c r="C37" s="53"/>
      <c r="D37" s="62"/>
      <c r="E37" s="53"/>
      <c r="F37" s="62"/>
      <c r="G37" s="54"/>
      <c r="H37" s="60"/>
    </row>
    <row r="38" spans="1:8" ht="12.75">
      <c r="A38" s="47" t="s">
        <v>51</v>
      </c>
      <c r="C38" s="54"/>
      <c r="D38" s="60"/>
      <c r="E38" s="54"/>
      <c r="F38" s="60"/>
      <c r="G38" s="54"/>
      <c r="H38" s="60"/>
    </row>
    <row r="39" spans="1:8" ht="12.75">
      <c r="A39" s="40" t="s">
        <v>52</v>
      </c>
      <c r="C39" s="227">
        <v>39700.4</v>
      </c>
      <c r="D39" s="67">
        <f>C39/C54</f>
        <v>0.09759851081415022</v>
      </c>
      <c r="E39" s="261">
        <v>24441.1</v>
      </c>
      <c r="F39" s="67">
        <f>E39/E54</f>
        <v>0.05918161132845841</v>
      </c>
      <c r="G39" s="54"/>
      <c r="H39" s="60"/>
    </row>
    <row r="40" spans="1:8" ht="12.75">
      <c r="A40" s="40" t="s">
        <v>65</v>
      </c>
      <c r="C40" s="228">
        <v>11119.1</v>
      </c>
      <c r="D40" s="68">
        <f>C40/C54</f>
        <v>0.027334928655469912</v>
      </c>
      <c r="E40" s="54">
        <v>9148.8</v>
      </c>
      <c r="F40" s="68">
        <f>E40/E54</f>
        <v>0.022152878787034966</v>
      </c>
      <c r="G40" s="54"/>
      <c r="H40" s="60"/>
    </row>
    <row r="41" spans="1:8" ht="12.75">
      <c r="A41" s="40" t="s">
        <v>53</v>
      </c>
      <c r="C41" s="228">
        <v>5636</v>
      </c>
      <c r="D41" s="68">
        <f>C41/C54</f>
        <v>0.013855407173442854</v>
      </c>
      <c r="E41" s="54">
        <v>6405.2</v>
      </c>
      <c r="F41" s="68">
        <f>E41/E54</f>
        <v>0.015509533404021988</v>
      </c>
      <c r="G41" s="54"/>
      <c r="H41" s="60"/>
    </row>
    <row r="42" spans="1:8" ht="12.75">
      <c r="A42" s="40" t="s">
        <v>54</v>
      </c>
      <c r="C42" s="228">
        <v>16561.9</v>
      </c>
      <c r="D42" s="68">
        <f>C42/C54</f>
        <v>0.040715377584429245</v>
      </c>
      <c r="E42" s="54">
        <v>27711.9</v>
      </c>
      <c r="F42" s="68">
        <f>E42/E54</f>
        <v>0.06710151732013317</v>
      </c>
      <c r="G42" s="54"/>
      <c r="H42" s="60"/>
    </row>
    <row r="43" spans="1:8" ht="12.75">
      <c r="A43" s="40" t="s">
        <v>128</v>
      </c>
      <c r="C43" s="228">
        <v>19074.1</v>
      </c>
      <c r="D43" s="68">
        <f>C43/C54</f>
        <v>0.046891309788319076</v>
      </c>
      <c r="E43" s="54">
        <v>17790.3</v>
      </c>
      <c r="F43" s="68">
        <f>E43/E54</f>
        <v>0.043077382769870165</v>
      </c>
      <c r="G43" s="54"/>
      <c r="H43" s="60"/>
    </row>
    <row r="44" spans="1:8" ht="12.75">
      <c r="A44" s="40" t="s">
        <v>55</v>
      </c>
      <c r="C44" s="228">
        <v>3339.6</v>
      </c>
      <c r="D44" s="68">
        <f>C44/C54</f>
        <v>0.008209992511786684</v>
      </c>
      <c r="E44" s="54">
        <v>11564.6</v>
      </c>
      <c r="F44" s="68">
        <f>E44/E54</f>
        <v>0.028002490164889884</v>
      </c>
      <c r="G44" s="54"/>
      <c r="H44" s="60"/>
    </row>
    <row r="45" spans="1:8" ht="12.75">
      <c r="A45" s="40" t="s">
        <v>75</v>
      </c>
      <c r="C45" s="230">
        <v>2883.7</v>
      </c>
      <c r="D45" s="92">
        <f>C45/C54</f>
        <v>0.007089218890357905</v>
      </c>
      <c r="E45" s="262"/>
      <c r="F45" s="92">
        <f>E45/E54</f>
        <v>0</v>
      </c>
      <c r="G45" s="54"/>
      <c r="H45" s="60"/>
    </row>
    <row r="46" spans="1:8" ht="12.75">
      <c r="A46" s="41" t="s">
        <v>4</v>
      </c>
      <c r="C46" s="259">
        <f>SUM(C39:C45)</f>
        <v>98314.8</v>
      </c>
      <c r="D46" s="69">
        <f>C46/C54</f>
        <v>0.2416947454179559</v>
      </c>
      <c r="E46" s="259">
        <f>SUM(E39:E45)</f>
        <v>97061.90000000001</v>
      </c>
      <c r="F46" s="69">
        <f>E46/E54</f>
        <v>0.2350254137744086</v>
      </c>
      <c r="G46" s="164"/>
      <c r="H46" s="163"/>
    </row>
    <row r="47" spans="1:8" ht="12.75">
      <c r="A47" s="42"/>
      <c r="C47" s="53"/>
      <c r="D47" s="62"/>
      <c r="E47" s="53"/>
      <c r="F47" s="62"/>
      <c r="G47" s="54"/>
      <c r="H47" s="60"/>
    </row>
    <row r="48" spans="1:8" ht="12.75">
      <c r="A48" s="47" t="s">
        <v>117</v>
      </c>
      <c r="C48" s="229">
        <v>8118.1</v>
      </c>
      <c r="D48" s="71">
        <f>C48/C54</f>
        <v>0.019957342259532725</v>
      </c>
      <c r="E48" s="229">
        <v>10651.5</v>
      </c>
      <c r="F48" s="71">
        <f>E48/E54</f>
        <v>0.025791512373218667</v>
      </c>
      <c r="G48" s="164"/>
      <c r="H48" s="163"/>
    </row>
    <row r="49" spans="1:8" ht="12.75">
      <c r="A49" s="45" t="s">
        <v>116</v>
      </c>
      <c r="C49" s="164"/>
      <c r="D49" s="163"/>
      <c r="E49" s="164"/>
      <c r="F49" s="163"/>
      <c r="G49" s="164"/>
      <c r="H49" s="163"/>
    </row>
    <row r="50" spans="1:8" ht="12.75">
      <c r="A50" s="170"/>
      <c r="C50" s="164"/>
      <c r="D50" s="163"/>
      <c r="E50" s="164"/>
      <c r="F50" s="163"/>
      <c r="G50" s="164"/>
      <c r="H50" s="163"/>
    </row>
    <row r="51" spans="1:8" ht="12.75">
      <c r="A51" s="47" t="s">
        <v>134</v>
      </c>
      <c r="C51" s="260">
        <v>1725.9</v>
      </c>
      <c r="D51" s="171"/>
      <c r="E51" s="260">
        <v>2410.1</v>
      </c>
      <c r="F51" s="171"/>
      <c r="G51" s="164"/>
      <c r="H51" s="163"/>
    </row>
    <row r="52" spans="1:8" ht="12.75">
      <c r="A52" s="45" t="s">
        <v>135</v>
      </c>
      <c r="C52" s="258">
        <v>21279.6</v>
      </c>
      <c r="D52" s="69"/>
      <c r="E52" s="258">
        <v>13106.8</v>
      </c>
      <c r="F52" s="69"/>
      <c r="G52" s="164"/>
      <c r="H52" s="163"/>
    </row>
    <row r="53" spans="1:8" ht="12.75">
      <c r="A53" s="42"/>
      <c r="C53" s="11"/>
      <c r="D53" s="62"/>
      <c r="E53" s="53"/>
      <c r="F53" s="62"/>
      <c r="G53" s="54"/>
      <c r="H53" s="60"/>
    </row>
    <row r="54" spans="1:8" ht="15">
      <c r="A54" s="49" t="s">
        <v>38</v>
      </c>
      <c r="C54" s="229">
        <f>SUM(C48+C46+C36+C28+C22+C14+C8+C6+C51+C52)</f>
        <v>406772.6</v>
      </c>
      <c r="D54" s="71">
        <f>SUM(D48+D46+D36+D28+D22+D14+D8+D6)</f>
        <v>0.9434438307791626</v>
      </c>
      <c r="E54" s="229">
        <f>SUM(E48+E46+E36+E28+E22+E14+E8+E6+E51+E52)</f>
        <v>412984.7</v>
      </c>
      <c r="F54" s="71">
        <f>SUM(F48+F46+F36+F28+F22+F14+F8+F6)</f>
        <v>0.9624274216454024</v>
      </c>
      <c r="G54" s="164"/>
      <c r="H54" s="163"/>
    </row>
    <row r="55" spans="1:8" ht="12.75">
      <c r="A55" s="42"/>
      <c r="C55" s="11"/>
      <c r="D55" s="62"/>
      <c r="E55" s="11"/>
      <c r="F55" s="61"/>
      <c r="G55" s="12"/>
      <c r="H55" s="64"/>
    </row>
    <row r="56" spans="3:8" ht="12.75">
      <c r="C56" s="11"/>
      <c r="D56" s="62"/>
      <c r="E56" s="11"/>
      <c r="F56" s="61"/>
      <c r="G56" s="12"/>
      <c r="H56" s="64"/>
    </row>
    <row r="57" spans="3:8" ht="12.75">
      <c r="C57" s="11"/>
      <c r="D57" s="62"/>
      <c r="E57" s="11"/>
      <c r="F57" s="61"/>
      <c r="G57" s="12"/>
      <c r="H57" s="64"/>
    </row>
    <row r="58" spans="3:8" ht="12.75">
      <c r="C58" s="11"/>
      <c r="D58" s="62"/>
      <c r="E58" s="11"/>
      <c r="F58" s="61"/>
      <c r="G58" s="12"/>
      <c r="H58" s="64"/>
    </row>
    <row r="59" spans="3:8" ht="12.75">
      <c r="C59" s="11"/>
      <c r="D59" s="62"/>
      <c r="E59" s="11"/>
      <c r="F59" s="61"/>
      <c r="G59" s="12"/>
      <c r="H59" s="64"/>
    </row>
    <row r="60" spans="3:8" ht="12.75">
      <c r="C60" s="11"/>
      <c r="D60" s="62"/>
      <c r="E60" s="11"/>
      <c r="F60" s="61"/>
      <c r="G60" s="11"/>
      <c r="H60" s="61"/>
    </row>
    <row r="61" spans="3:8" ht="12.75">
      <c r="C61" s="11"/>
      <c r="D61" s="62"/>
      <c r="E61" s="11"/>
      <c r="F61" s="61"/>
      <c r="H61" s="61"/>
    </row>
    <row r="62" spans="3:8" ht="12.75">
      <c r="C62" s="11"/>
      <c r="D62" s="62"/>
      <c r="E62" s="11"/>
      <c r="F62" s="61"/>
      <c r="H62" s="61"/>
    </row>
    <row r="63" spans="3:8" ht="12.75">
      <c r="C63" s="11"/>
      <c r="D63" s="62"/>
      <c r="E63" s="11"/>
      <c r="F63" s="61"/>
      <c r="H63" s="61"/>
    </row>
    <row r="64" spans="4:8" ht="12.75">
      <c r="D64" s="62"/>
      <c r="E64" s="11"/>
      <c r="F64" s="61"/>
      <c r="H64" s="61"/>
    </row>
    <row r="65" spans="4:8" ht="12.75">
      <c r="D65" s="36"/>
      <c r="F65" s="61"/>
      <c r="H65" s="61"/>
    </row>
    <row r="66" spans="6:8" ht="12.75">
      <c r="F66" s="61"/>
      <c r="H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2012-03-23T07:55:44Z</cp:lastPrinted>
  <dcterms:created xsi:type="dcterms:W3CDTF">2007-11-20T07:12:19Z</dcterms:created>
  <dcterms:modified xsi:type="dcterms:W3CDTF">2012-03-23T08:33:59Z</dcterms:modified>
  <cp:category/>
  <cp:version/>
  <cp:contentType/>
  <cp:contentStatus/>
</cp:coreProperties>
</file>