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7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'Položky'!$A$1:$G$70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<sst xmlns="http://schemas.openxmlformats.org/spreadsheetml/2006/main" count="276" uniqueCount="197">
  <si>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</si>
  <si>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</si>
  <si>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</si>
  <si>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</si>
  <si>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</si>
  <si>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</si>
  <si>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</si>
  <si>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</si>
  <si>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</si>
  <si>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</si>
  <si>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</si>
  <si>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</si>
  <si>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</si>
  <si>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</si>
  <si>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</si>
  <si>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</si>
  <si>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</si>
  <si>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</si>
  <si>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</si>
  <si>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</si>
  <si>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</si>
  <si>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</si>
  <si>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</si>
  <si>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</si>
  <si>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</si>
  <si>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</si>
  <si>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</si>
  <si>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</si>
  <si>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</si>
  <si>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</si>
  <si>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</si>
  <si>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</si>
  <si>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</si>
  <si>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</si>
  <si>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</si>
  <si>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</si>
  <si>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</si>
  <si>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</si>
  <si>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</si>
  <si>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</si>
  <si>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</si>
  <si>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</si>
  <si>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</si>
  <si>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</si>
  <si>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</si>
  <si>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</si>
  <si>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</si>
  <si>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</si>
  <si>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</si>
  <si>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</si>
  <si>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</si>
  <si>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</si>
  <si>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</si>
  <si>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</si>
  <si>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</si>
  <si>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</si>
  <si>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</si>
  <si>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</si>
  <si>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</si>
  <si>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</si>
  <si>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</si>
  <si>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</si>
  <si>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</si>
  <si>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</si>
  <si>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</si>
  <si>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</si>
  <si>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</si>
  <si>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</si>
  <si>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</si>
  <si>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</si>
  <si>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</si>
  <si>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</si>
  <si>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</si>
  <si>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</si>
  <si>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</si>
  <si>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</si>
  <si>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</si>
  <si>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ČKRF 01/12</t>
  </si>
  <si>
    <t>Oprava fasády zdního traktu domu č.p.54 na Latránu</t>
  </si>
  <si>
    <t>Oprava fasády</t>
  </si>
  <si>
    <t>62</t>
  </si>
  <si>
    <t>Úpravy povrchů vnější</t>
  </si>
  <si>
    <t>622411132R00</t>
  </si>
  <si>
    <t>Barvení vnějších stěn vápenné - nad sl. 3 nátěr z vyzrálého hašeného vápna</t>
  </si>
  <si>
    <t>m2</t>
  </si>
  <si>
    <t>622424522R00</t>
  </si>
  <si>
    <t xml:space="preserve">Oprava vněj. omítek IV,do 50%, štuk na 100% plochy </t>
  </si>
  <si>
    <t>celková plocha fasády do dvora a štítu a jednoduchých šambrán ve štítu:165</t>
  </si>
  <si>
    <t>včetně sjednocení míst stávajících omítek s místy opravovanými:</t>
  </si>
  <si>
    <t>odpočet sanačních omítek:-18,76</t>
  </si>
  <si>
    <t>622903120U00</t>
  </si>
  <si>
    <t xml:space="preserve">Mytí vně omítek slož 3-4 tlak.vodou </t>
  </si>
  <si>
    <t>978015261R00</t>
  </si>
  <si>
    <t xml:space="preserve">Otlučení omítek vnějších MVC v složit.1-4 do 50 % </t>
  </si>
  <si>
    <t>978015291R00</t>
  </si>
  <si>
    <t xml:space="preserve">Otlučení omítek vnějších MVC v složit.1-4 do 100 % </t>
  </si>
  <si>
    <t>978015401T00</t>
  </si>
  <si>
    <t>Oškrabání fasády slož.1 - 4 očištění ploch od starých nesoudržných nátěrů</t>
  </si>
  <si>
    <t>978023411R00</t>
  </si>
  <si>
    <t xml:space="preserve">Vysekání a úprava spár zdiva cihelného mimo komín. </t>
  </si>
  <si>
    <t>621 - PC01</t>
  </si>
  <si>
    <t>Oprava profilované štukové římsy RŠ -400mm dtto šambrány oken</t>
  </si>
  <si>
    <t>m</t>
  </si>
  <si>
    <t>patrová římsa:11</t>
  </si>
  <si>
    <t>okenní šambrány:7*(1,4*1,6)*2</t>
  </si>
  <si>
    <t>621 - PC02</t>
  </si>
  <si>
    <t xml:space="preserve">Oprava profilované štukové římsy RŠ 400-mm </t>
  </si>
  <si>
    <t>kordonová římsa:11</t>
  </si>
  <si>
    <t>621 - PC03</t>
  </si>
  <si>
    <t xml:space="preserve">Oprava a hydrofobizace kamenného ostění </t>
  </si>
  <si>
    <t>kpl</t>
  </si>
  <si>
    <t>621 - PC04</t>
  </si>
  <si>
    <t>Závěrečná hydrofobizace fasády např. POROSIL VV 5 PLUS</t>
  </si>
  <si>
    <t>621 - PC05</t>
  </si>
  <si>
    <t>Zpevnění povrchu očištěných stávajících omítek cca 6 cyklů vápennou vodou</t>
  </si>
  <si>
    <t>621 - PC06</t>
  </si>
  <si>
    <t xml:space="preserve">Oprava trhlin - vyčistění a vytmelení </t>
  </si>
  <si>
    <t>6224766 - 01</t>
  </si>
  <si>
    <t>San om vně zdi štuk tl.do 60mm složit.1-4 Baumit WTA</t>
  </si>
  <si>
    <t>do výše 2m od úrovně terénu:11,2*2-(1,6*1,4*2+2,1*0,9)+0,3*(0,9+2,1*2)+0,2*(1,6*2+1,4*2)</t>
  </si>
  <si>
    <t>94</t>
  </si>
  <si>
    <t>Lešení a stavební výtahy</t>
  </si>
  <si>
    <t>941941042R00</t>
  </si>
  <si>
    <t xml:space="preserve">Montáž lešení leh.řad.s podlahami,š.1,2 m, H 30 m </t>
  </si>
  <si>
    <t>941941292R00</t>
  </si>
  <si>
    <t xml:space="preserve">Příplatek za každý měsíc použití lešení k pol.1042 </t>
  </si>
  <si>
    <t>tři měsíce:165*3</t>
  </si>
  <si>
    <t>941941842R00</t>
  </si>
  <si>
    <t xml:space="preserve">Demontáž lešení leh.řad.s podlahami,š.1,2 m,H 30 m </t>
  </si>
  <si>
    <t>94 - 01</t>
  </si>
  <si>
    <t>Ukotvení lešení pro opravu štítu va střeše sousedního objektu</t>
  </si>
  <si>
    <t>95</t>
  </si>
  <si>
    <t>Dokončovací konstrukce na pozemních stavbách</t>
  </si>
  <si>
    <t>959999001T00</t>
  </si>
  <si>
    <t>Nezměřitelné a nekalkulované práce ODHAD</t>
  </si>
  <si>
    <t>hod</t>
  </si>
  <si>
    <t>96</t>
  </si>
  <si>
    <t>Bourání konstrukcí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</si>
  <si>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</si>
  <si>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</si>
  <si>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</si>
  <si>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</si>
  <si>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</si>
  <si>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</si>
  <si>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</si>
  <si>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</si>
  <si>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</si>
  <si>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99</t>
  </si>
  <si>
    <t>Staveništní přesun hmot</t>
  </si>
  <si>
    <t>999281111R00</t>
  </si>
  <si>
    <t xml:space="preserve">Přesun hmot pro opravy a údržbu do výšky 25 m </t>
  </si>
  <si>
    <t>764</t>
  </si>
  <si>
    <t>Konstrukce klempířské</t>
  </si>
  <si>
    <t>764252203R00</t>
  </si>
  <si>
    <t xml:space="preserve">Žlaby z Cu plechu podokapní půlkruhové, rš 330 mm </t>
  </si>
  <si>
    <t>764259211R00</t>
  </si>
  <si>
    <t xml:space="preserve">Kotlík kónický z Cu plechu pro trouby, D do 150 mm </t>
  </si>
  <si>
    <t>kus</t>
  </si>
  <si>
    <t>764510240R00</t>
  </si>
  <si>
    <t xml:space="preserve">Oplechování parapetů včetně rohů z Cu, rš 250 mm </t>
  </si>
  <si>
    <t>fasáda do dvora:1,5*8</t>
  </si>
  <si>
    <t>okna ve štítu :1,5+0,9*2</t>
  </si>
  <si>
    <t>764554203R00</t>
  </si>
  <si>
    <t xml:space="preserve">Odpadní trouby z Cu plechu, kruhové, D 120 mm </t>
  </si>
  <si>
    <t>764 - 05</t>
  </si>
  <si>
    <t>Demontáž stávajících klempířských prvků včetně likvidace</t>
  </si>
  <si>
    <t>998764103R00</t>
  </si>
  <si>
    <t xml:space="preserve">Přesun hmot pro klempířské konstr., výšky do 24 m </t>
  </si>
  <si>
    <t>766</t>
  </si>
  <si>
    <t>Konstrukce truhlářské</t>
  </si>
  <si>
    <t>766 - 01</t>
  </si>
  <si>
    <t xml:space="preserve">Oprava, očištění a nátěr vstupních dveří </t>
  </si>
  <si>
    <t>766 - 02</t>
  </si>
  <si>
    <t xml:space="preserve">Oprava, očištění a nátěr oken 1400/1600 mm </t>
  </si>
  <si>
    <t>766 - 03</t>
  </si>
  <si>
    <t xml:space="preserve">Oprava, očištění a nátěr oken 600/900 mm </t>
  </si>
  <si>
    <t>998766101R00</t>
  </si>
  <si>
    <t xml:space="preserve">Přesun hmot pro truhlářské konstr., výšky do 6 m </t>
  </si>
  <si>
    <t>768</t>
  </si>
  <si>
    <t>Kovářské výrobky</t>
  </si>
  <si>
    <t>KOTVY</t>
  </si>
  <si>
    <t>Očištění a nátěr stávajících kotev statického zabezpečení ve fasádě</t>
  </si>
  <si>
    <t>MŘÍŽ</t>
  </si>
  <si>
    <t>Oprava, očistění a nátěr stávající dveřní mříže nátěr grafit.černou barv.</t>
  </si>
  <si>
    <t>MŘÍŽKA</t>
  </si>
  <si>
    <t>D+M kovaná mřížka s plet. proti hmyzu 300/300mm vč. nátěru grafit.černou barv.</t>
  </si>
  <si>
    <t>998767101R00</t>
  </si>
  <si>
    <t xml:space="preserve">Přesun hmot pro zámečnické konstr.,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</si>
  <si>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</si>
  <si>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</si>
  <si>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</si>
  <si>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</si>
  <si>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</si>
  <si>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</si>
  <si>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</si>
  <si>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</si>
  <si>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Českokrumlovský rozvojový fond s.r.o.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</si>
</sst>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73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6"/>
      <c r="D8" s="206"/>
      <c r="E8" s="207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6">
        <f>Projektant</f>
        <v>0</v>
      </c>
      <c r="D9" s="206"/>
      <c r="E9" s="207"/>
      <c r="F9" s="13"/>
      <c r="G9" s="34"/>
      <c r="H9" s="35"/>
    </row>
    <row r="10" spans="1:8" ht="12.75">
      <c r="A10" s="29" t="s">
        <v>14</v>
      </c>
      <c r="B10" s="13"/>
      <c r="C10" s="206" t="s">
        <v>196</v>
      </c>
      <c r="D10" s="206"/>
      <c r="E10" s="206"/>
      <c r="F10" s="36"/>
      <c r="G10" s="37"/>
      <c r="H10" s="38"/>
    </row>
    <row r="11" spans="1:57" ht="13.5" customHeight="1">
      <c r="A11" s="29" t="s">
        <v>15</v>
      </c>
      <c r="B11" s="13"/>
      <c r="C11" s="206"/>
      <c r="D11" s="206"/>
      <c r="E11" s="206"/>
      <c r="F11" s="39" t="s">
        <v>16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8"/>
      <c r="D12" s="208"/>
      <c r="E12" s="208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Rekapitulace!A20</f>
        <v>Ztížené výrobní podmínky</v>
      </c>
      <c r="E15" s="58"/>
      <c r="F15" s="59"/>
      <c r="G15" s="56">
        <f>Rekapitulace!I20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Rekapitulace!A21</f>
        <v>Oborová přirážka</v>
      </c>
      <c r="E16" s="60"/>
      <c r="F16" s="61"/>
      <c r="G16" s="56">
        <f>Rekapitulace!I21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Rekapitulace!A22</f>
        <v>Přesun stavebních kapacit</v>
      </c>
      <c r="E17" s="60"/>
      <c r="F17" s="61"/>
      <c r="G17" s="56">
        <f>Rekapitulace!I22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Rekapitulace!A23</f>
        <v>Mimostaveništní doprava</v>
      </c>
      <c r="E18" s="60"/>
      <c r="F18" s="61"/>
      <c r="G18" s="56">
        <f>Rekapitulace!I23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Rekapitulace!A24</f>
        <v>Zařízení staveniště</v>
      </c>
      <c r="E19" s="60"/>
      <c r="F19" s="61"/>
      <c r="G19" s="56">
        <f>Rekapitulace!I24</f>
        <v>0</v>
      </c>
    </row>
    <row r="20" spans="1:7" ht="15.75" customHeight="1">
      <c r="A20" s="64"/>
      <c r="B20" s="55"/>
      <c r="C20" s="56"/>
      <c r="D20" s="9" t="str">
        <f>Rekapitulace!A25</f>
        <v>Provoz investora</v>
      </c>
      <c r="E20" s="60"/>
      <c r="F20" s="61"/>
      <c r="G20" s="56">
        <f>Rekapitulace!I25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Rekapitulace!A26</f>
        <v>Kompletační činnost (IČD)</v>
      </c>
      <c r="E21" s="60"/>
      <c r="F21" s="61"/>
      <c r="G21" s="56">
        <f>Rekapitulace!I26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9" t="s">
        <v>33</v>
      </c>
      <c r="B23" s="21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14</v>
      </c>
      <c r="D30" s="86" t="s">
        <v>43</v>
      </c>
      <c r="E30" s="88"/>
      <c r="F30" s="211">
        <f>C23-F32</f>
        <v>0</v>
      </c>
      <c r="G30" s="212"/>
    </row>
    <row r="31" spans="1:7" ht="12.75">
      <c r="A31" s="85" t="s">
        <v>44</v>
      </c>
      <c r="B31" s="86"/>
      <c r="C31" s="87">
        <f>SazbaDPH1</f>
        <v>14</v>
      </c>
      <c r="D31" s="86" t="s">
        <v>45</v>
      </c>
      <c r="E31" s="88"/>
      <c r="F31" s="211">
        <f>ROUND(PRODUCT(F30,C31/100),0)</f>
        <v>0</v>
      </c>
      <c r="G31" s="212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1">
        <v>0</v>
      </c>
      <c r="G32" s="212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1">
        <f>ROUND(PRODUCT(F32,C33/100),0)</f>
        <v>0</v>
      </c>
      <c r="G33" s="212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3">
        <f>ROUND(SUM(F30:F33),0)</f>
        <v>0</v>
      </c>
      <c r="G34" s="214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6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6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6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6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6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6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6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6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48</v>
      </c>
      <c r="B1" s="218"/>
      <c r="C1" s="97" t="str">
        <f>CONCATENATE(cislostavby," ",nazevstavby)</f>
        <v>ČKRF 01/12 Oprava fasády zdního traktu domu č.p.54 na Latránu</v>
      </c>
      <c r="D1" s="98"/>
      <c r="E1" s="99"/>
      <c r="F1" s="98"/>
      <c r="G1" s="100" t="s">
        <v>49</v>
      </c>
      <c r="H1" s="101"/>
      <c r="I1" s="102"/>
    </row>
    <row r="2" spans="1:9" ht="13.5" thickBot="1">
      <c r="A2" s="219" t="s">
        <v>50</v>
      </c>
      <c r="B2" s="220"/>
      <c r="C2" s="103" t="str">
        <f>CONCATENATE(cisloobjektu," ",nazevobjektu)</f>
        <v>1 Oprava fasády</v>
      </c>
      <c r="D2" s="104"/>
      <c r="E2" s="105"/>
      <c r="F2" s="104"/>
      <c r="G2" s="221"/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62</v>
      </c>
      <c r="B7" s="115" t="str">
        <f>Položky!C7</f>
        <v>Úpravy povrchů vnější</v>
      </c>
      <c r="C7" s="66"/>
      <c r="D7" s="116"/>
      <c r="E7" s="201">
        <f>Položky!BA29</f>
        <v>0</v>
      </c>
      <c r="F7" s="202">
        <f>Položky!BB29</f>
        <v>0</v>
      </c>
      <c r="G7" s="202">
        <f>Položky!BC29</f>
        <v>0</v>
      </c>
      <c r="H7" s="202">
        <f>Položky!BD29</f>
        <v>0</v>
      </c>
      <c r="I7" s="203">
        <f>Položky!BE29</f>
        <v>0</v>
      </c>
    </row>
    <row r="8" spans="1:9" s="35" customFormat="1" ht="12.75">
      <c r="A8" s="200" t="str">
        <f>Položky!B30</f>
        <v>94</v>
      </c>
      <c r="B8" s="115" t="str">
        <f>Položky!C30</f>
        <v>Lešení a stavební výtahy</v>
      </c>
      <c r="C8" s="66"/>
      <c r="D8" s="116"/>
      <c r="E8" s="201">
        <f>Položky!BA36</f>
        <v>0</v>
      </c>
      <c r="F8" s="202">
        <f>Položky!BB36</f>
        <v>0</v>
      </c>
      <c r="G8" s="202">
        <f>Položky!BC36</f>
        <v>0</v>
      </c>
      <c r="H8" s="202">
        <f>Položky!BD36</f>
        <v>0</v>
      </c>
      <c r="I8" s="203">
        <f>Položky!BE36</f>
        <v>0</v>
      </c>
    </row>
    <row r="9" spans="1:9" s="35" customFormat="1" ht="12.75">
      <c r="A9" s="200" t="str">
        <f>Položky!B37</f>
        <v>95</v>
      </c>
      <c r="B9" s="115" t="str">
        <f>Položky!C37</f>
        <v>Dokončovací konstrukce na pozemních stavbách</v>
      </c>
      <c r="C9" s="66"/>
      <c r="D9" s="116"/>
      <c r="E9" s="201">
        <f>Položky!BA39</f>
        <v>0</v>
      </c>
      <c r="F9" s="202">
        <f>Položky!BB39</f>
        <v>0</v>
      </c>
      <c r="G9" s="202">
        <f>Položky!BC39</f>
        <v>0</v>
      </c>
      <c r="H9" s="202">
        <f>Položky!BD39</f>
        <v>0</v>
      </c>
      <c r="I9" s="203">
        <f>Položky!BE39</f>
        <v>0</v>
      </c>
    </row>
    <row r="10" spans="1:9" s="35" customFormat="1" ht="12.75">
      <c r="A10" s="200" t="str">
        <f>Položky!B40</f>
        <v>96</v>
      </c>
      <c r="B10" s="115" t="str">
        <f>Položky!C40</f>
        <v>Bourání konstrukcí</v>
      </c>
      <c r="C10" s="66"/>
      <c r="D10" s="116"/>
      <c r="E10" s="201">
        <f>Položky!BA45</f>
        <v>0</v>
      </c>
      <c r="F10" s="202">
        <f>Položky!BB45</f>
        <v>0</v>
      </c>
      <c r="G10" s="202">
        <f>Položky!BC45</f>
        <v>0</v>
      </c>
      <c r="H10" s="202">
        <f>Položky!BD45</f>
        <v>0</v>
      </c>
      <c r="I10" s="203">
        <f>Položky!BE45</f>
        <v>0</v>
      </c>
    </row>
    <row r="11" spans="1:9" s="35" customFormat="1" ht="12.75">
      <c r="A11" s="200" t="str">
        <f>Položky!B46</f>
        <v>99</v>
      </c>
      <c r="B11" s="115" t="str">
        <f>Položky!C46</f>
        <v>Staveništní přesun hmot</v>
      </c>
      <c r="C11" s="66"/>
      <c r="D11" s="116"/>
      <c r="E11" s="201">
        <f>Položky!BA48</f>
        <v>0</v>
      </c>
      <c r="F11" s="202">
        <f>Položky!BB48</f>
        <v>0</v>
      </c>
      <c r="G11" s="202">
        <f>Položky!BC48</f>
        <v>0</v>
      </c>
      <c r="H11" s="202">
        <f>Položky!BD48</f>
        <v>0</v>
      </c>
      <c r="I11" s="203">
        <f>Položky!BE48</f>
        <v>0</v>
      </c>
    </row>
    <row r="12" spans="1:9" s="35" customFormat="1" ht="12.75">
      <c r="A12" s="200" t="str">
        <f>Položky!B49</f>
        <v>764</v>
      </c>
      <c r="B12" s="115" t="str">
        <f>Položky!C49</f>
        <v>Konstrukce klempířské</v>
      </c>
      <c r="C12" s="66"/>
      <c r="D12" s="116"/>
      <c r="E12" s="201">
        <f>Položky!BA58</f>
        <v>0</v>
      </c>
      <c r="F12" s="202">
        <f>Položky!BB58</f>
        <v>0</v>
      </c>
      <c r="G12" s="202">
        <f>Položky!BC58</f>
        <v>0</v>
      </c>
      <c r="H12" s="202">
        <f>Položky!BD58</f>
        <v>0</v>
      </c>
      <c r="I12" s="203">
        <f>Položky!BE58</f>
        <v>0</v>
      </c>
    </row>
    <row r="13" spans="1:9" s="35" customFormat="1" ht="12.75">
      <c r="A13" s="200" t="str">
        <f>Položky!B59</f>
        <v>766</v>
      </c>
      <c r="B13" s="115" t="str">
        <f>Položky!C59</f>
        <v>Konstrukce truhlářské</v>
      </c>
      <c r="C13" s="66"/>
      <c r="D13" s="116"/>
      <c r="E13" s="201">
        <f>Položky!BA64</f>
        <v>0</v>
      </c>
      <c r="F13" s="202">
        <f>Položky!BB64</f>
        <v>0</v>
      </c>
      <c r="G13" s="202">
        <f>Položky!BC64</f>
        <v>0</v>
      </c>
      <c r="H13" s="202">
        <f>Položky!BD64</f>
        <v>0</v>
      </c>
      <c r="I13" s="203">
        <f>Položky!BE64</f>
        <v>0</v>
      </c>
    </row>
    <row r="14" spans="1:9" s="35" customFormat="1" ht="13.5" thickBot="1">
      <c r="A14" s="200" t="str">
        <f>Položky!B65</f>
        <v>768</v>
      </c>
      <c r="B14" s="115" t="str">
        <f>Položky!C65</f>
        <v>Kovářské výrobky</v>
      </c>
      <c r="C14" s="66"/>
      <c r="D14" s="116"/>
      <c r="E14" s="201">
        <f>Položky!BA70</f>
        <v>0</v>
      </c>
      <c r="F14" s="202">
        <f>Položky!BB70</f>
        <v>0</v>
      </c>
      <c r="G14" s="202">
        <f>Položky!BC70</f>
        <v>0</v>
      </c>
      <c r="H14" s="202">
        <f>Položky!BD70</f>
        <v>0</v>
      </c>
      <c r="I14" s="203">
        <f>Položky!BE70</f>
        <v>0</v>
      </c>
    </row>
    <row r="15" spans="1:9" s="123" customFormat="1" ht="13.5" thickBot="1">
      <c r="A15" s="117"/>
      <c r="B15" s="118" t="s">
        <v>57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ht="12.7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>
      <c r="A17" s="107" t="s">
        <v>58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9" ht="13.5" thickBo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2.75">
      <c r="A19" s="71" t="s">
        <v>59</v>
      </c>
      <c r="B19" s="72"/>
      <c r="C19" s="72"/>
      <c r="D19" s="125"/>
      <c r="E19" s="126" t="s">
        <v>60</v>
      </c>
      <c r="F19" s="127" t="s">
        <v>61</v>
      </c>
      <c r="G19" s="128" t="s">
        <v>62</v>
      </c>
      <c r="H19" s="129"/>
      <c r="I19" s="130" t="s">
        <v>60</v>
      </c>
    </row>
    <row r="20" spans="1:53" ht="12.75">
      <c r="A20" s="64" t="s">
        <v>188</v>
      </c>
      <c r="B20" s="55"/>
      <c r="C20" s="55"/>
      <c r="D20" s="131"/>
      <c r="E20" s="132"/>
      <c r="F20" s="133"/>
      <c r="G20" s="134">
        <f aca="true" t="shared" si="0" ref="G20:G27">CHOOSE(BA20+1,HSV+PSV,HSV+PSV+Mont,HSV+PSV+Dodavka+Mont,HSV,PSV,Mont,Dodavka,Mont+Dodavka,0)</f>
        <v>0</v>
      </c>
      <c r="H20" s="135"/>
      <c r="I20" s="136">
        <f aca="true" t="shared" si="1" ref="I20:I27">E20+F20*G20/100</f>
        <v>0</v>
      </c>
      <c r="BA20">
        <v>0</v>
      </c>
    </row>
    <row r="21" spans="1:53" ht="12.75">
      <c r="A21" s="64" t="s">
        <v>189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190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191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192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3" ht="12.75">
      <c r="A25" s="64" t="s">
        <v>193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194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3" ht="12.75">
      <c r="A27" s="64" t="s">
        <v>195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9" ht="13.5" thickBot="1">
      <c r="A28" s="137"/>
      <c r="B28" s="138" t="s">
        <v>63</v>
      </c>
      <c r="C28" s="139"/>
      <c r="D28" s="140"/>
      <c r="E28" s="141"/>
      <c r="F28" s="142"/>
      <c r="G28" s="142"/>
      <c r="H28" s="215">
        <f>SUM(I20:I27)</f>
        <v>0</v>
      </c>
      <c r="I28" s="216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3"/>
  <sheetViews>
    <sheetView showGridLines="0" showZeros="0" zoomScalePageLayoutView="0" workbookViewId="0" topLeftCell="A1">
      <selection activeCell="A70" sqref="A70:IV7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76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7" t="s">
        <v>48</v>
      </c>
      <c r="B3" s="218"/>
      <c r="C3" s="97" t="str">
        <f>CONCATENATE(cislostavby," ",nazevstavby)</f>
        <v>ČKRF 01/12 Oprava fasády zdního traktu domu č.p.54 na Latránu</v>
      </c>
      <c r="D3" s="151"/>
      <c r="E3" s="152" t="s">
        <v>64</v>
      </c>
      <c r="F3" s="153">
        <f>Rekapitulace!H1</f>
        <v>0</v>
      </c>
      <c r="G3" s="154"/>
    </row>
    <row r="4" spans="1:7" ht="13.5" thickBot="1">
      <c r="A4" s="227" t="s">
        <v>50</v>
      </c>
      <c r="B4" s="220"/>
      <c r="C4" s="103" t="str">
        <f>CONCATENATE(cisloobjektu," ",nazevobjektu)</f>
        <v>1 Oprava fasády</v>
      </c>
      <c r="D4" s="155"/>
      <c r="E4" s="228">
        <f>Rekapitulace!G2</f>
        <v>0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165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0.00056</v>
      </c>
    </row>
    <row r="9" spans="1:104" ht="12.75">
      <c r="A9" s="171">
        <v>2</v>
      </c>
      <c r="B9" s="172" t="s">
        <v>85</v>
      </c>
      <c r="C9" s="173" t="s">
        <v>86</v>
      </c>
      <c r="D9" s="174" t="s">
        <v>84</v>
      </c>
      <c r="E9" s="175">
        <v>146.24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0.03947</v>
      </c>
    </row>
    <row r="10" spans="1:15" ht="22.5">
      <c r="A10" s="178"/>
      <c r="B10" s="180"/>
      <c r="C10" s="224" t="s">
        <v>87</v>
      </c>
      <c r="D10" s="225"/>
      <c r="E10" s="181">
        <v>165</v>
      </c>
      <c r="F10" s="182"/>
      <c r="G10" s="183"/>
      <c r="M10" s="179" t="s">
        <v>87</v>
      </c>
      <c r="O10" s="170"/>
    </row>
    <row r="11" spans="1:15" ht="22.5">
      <c r="A11" s="178"/>
      <c r="B11" s="180"/>
      <c r="C11" s="224" t="s">
        <v>88</v>
      </c>
      <c r="D11" s="225"/>
      <c r="E11" s="181">
        <v>0</v>
      </c>
      <c r="F11" s="182"/>
      <c r="G11" s="183"/>
      <c r="M11" s="179" t="s">
        <v>88</v>
      </c>
      <c r="O11" s="170"/>
    </row>
    <row r="12" spans="1:15" ht="12.75">
      <c r="A12" s="178"/>
      <c r="B12" s="180"/>
      <c r="C12" s="224" t="s">
        <v>89</v>
      </c>
      <c r="D12" s="225"/>
      <c r="E12" s="181">
        <v>-18.76</v>
      </c>
      <c r="F12" s="182"/>
      <c r="G12" s="183"/>
      <c r="M12" s="179" t="s">
        <v>89</v>
      </c>
      <c r="O12" s="170"/>
    </row>
    <row r="13" spans="1:104" ht="12.75">
      <c r="A13" s="171">
        <v>3</v>
      </c>
      <c r="B13" s="172" t="s">
        <v>90</v>
      </c>
      <c r="C13" s="173" t="s">
        <v>91</v>
      </c>
      <c r="D13" s="174" t="s">
        <v>84</v>
      </c>
      <c r="E13" s="175">
        <v>146.24</v>
      </c>
      <c r="F13" s="175">
        <v>0</v>
      </c>
      <c r="G13" s="176">
        <f aca="true" t="shared" si="0" ref="G13:G18"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aca="true" t="shared" si="1" ref="BA13:BA18">IF(AZ13=1,G13,0)</f>
        <v>0</v>
      </c>
      <c r="BB13" s="146">
        <f aca="true" t="shared" si="2" ref="BB13:BB18">IF(AZ13=2,G13,0)</f>
        <v>0</v>
      </c>
      <c r="BC13" s="146">
        <f aca="true" t="shared" si="3" ref="BC13:BC18">IF(AZ13=3,G13,0)</f>
        <v>0</v>
      </c>
      <c r="BD13" s="146">
        <f aca="true" t="shared" si="4" ref="BD13:BD18">IF(AZ13=4,G13,0)</f>
        <v>0</v>
      </c>
      <c r="BE13" s="146">
        <f aca="true" t="shared" si="5" ref="BE13:BE18">IF(AZ13=5,G13,0)</f>
        <v>0</v>
      </c>
      <c r="CA13" s="177">
        <v>1</v>
      </c>
      <c r="CB13" s="177">
        <v>1</v>
      </c>
      <c r="CZ13" s="146">
        <v>0.0001</v>
      </c>
    </row>
    <row r="14" spans="1:104" ht="12.75">
      <c r="A14" s="171">
        <v>4</v>
      </c>
      <c r="B14" s="172" t="s">
        <v>92</v>
      </c>
      <c r="C14" s="173" t="s">
        <v>93</v>
      </c>
      <c r="D14" s="174" t="s">
        <v>84</v>
      </c>
      <c r="E14" s="175">
        <v>146.24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t="12.75">
      <c r="A15" s="171">
        <v>5</v>
      </c>
      <c r="B15" s="172" t="s">
        <v>94</v>
      </c>
      <c r="C15" s="173" t="s">
        <v>95</v>
      </c>
      <c r="D15" s="174" t="s">
        <v>84</v>
      </c>
      <c r="E15" s="175">
        <v>18.76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</v>
      </c>
    </row>
    <row r="16" spans="1:104" ht="22.5">
      <c r="A16" s="171">
        <v>6</v>
      </c>
      <c r="B16" s="172" t="s">
        <v>96</v>
      </c>
      <c r="C16" s="173" t="s">
        <v>97</v>
      </c>
      <c r="D16" s="174" t="s">
        <v>84</v>
      </c>
      <c r="E16" s="175">
        <v>146.24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</v>
      </c>
    </row>
    <row r="17" spans="1:104" ht="12.75">
      <c r="A17" s="171">
        <v>7</v>
      </c>
      <c r="B17" s="172" t="s">
        <v>98</v>
      </c>
      <c r="C17" s="173" t="s">
        <v>99</v>
      </c>
      <c r="D17" s="174" t="s">
        <v>84</v>
      </c>
      <c r="E17" s="175">
        <v>18.76</v>
      </c>
      <c r="F17" s="175">
        <v>0</v>
      </c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</v>
      </c>
    </row>
    <row r="18" spans="1:104" ht="22.5">
      <c r="A18" s="171">
        <v>8</v>
      </c>
      <c r="B18" s="172" t="s">
        <v>100</v>
      </c>
      <c r="C18" s="173" t="s">
        <v>101</v>
      </c>
      <c r="D18" s="174" t="s">
        <v>102</v>
      </c>
      <c r="E18" s="175">
        <v>42.36</v>
      </c>
      <c r="F18" s="175">
        <v>0</v>
      </c>
      <c r="G18" s="176">
        <f t="shared" si="0"/>
        <v>0</v>
      </c>
      <c r="O18" s="170">
        <v>2</v>
      </c>
      <c r="AA18" s="146">
        <v>12</v>
      </c>
      <c r="AB18" s="146">
        <v>0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12</v>
      </c>
      <c r="CB18" s="177">
        <v>0</v>
      </c>
      <c r="CZ18" s="146">
        <v>0.009</v>
      </c>
    </row>
    <row r="19" spans="1:15" ht="12.75">
      <c r="A19" s="178"/>
      <c r="B19" s="180"/>
      <c r="C19" s="224" t="s">
        <v>103</v>
      </c>
      <c r="D19" s="225"/>
      <c r="E19" s="181">
        <v>11</v>
      </c>
      <c r="F19" s="182"/>
      <c r="G19" s="183"/>
      <c r="M19" s="179" t="s">
        <v>103</v>
      </c>
      <c r="O19" s="170"/>
    </row>
    <row r="20" spans="1:15" ht="12.75">
      <c r="A20" s="178"/>
      <c r="B20" s="180"/>
      <c r="C20" s="224" t="s">
        <v>104</v>
      </c>
      <c r="D20" s="225"/>
      <c r="E20" s="181">
        <v>31.36</v>
      </c>
      <c r="F20" s="182"/>
      <c r="G20" s="183"/>
      <c r="M20" s="179" t="s">
        <v>104</v>
      </c>
      <c r="O20" s="170"/>
    </row>
    <row r="21" spans="1:104" ht="12.75">
      <c r="A21" s="171">
        <v>9</v>
      </c>
      <c r="B21" s="172" t="s">
        <v>105</v>
      </c>
      <c r="C21" s="173" t="s">
        <v>106</v>
      </c>
      <c r="D21" s="174" t="s">
        <v>102</v>
      </c>
      <c r="E21" s="175">
        <v>11</v>
      </c>
      <c r="F21" s="175">
        <v>0</v>
      </c>
      <c r="G21" s="176">
        <f>E21*F21</f>
        <v>0</v>
      </c>
      <c r="O21" s="170">
        <v>2</v>
      </c>
      <c r="AA21" s="146">
        <v>12</v>
      </c>
      <c r="AB21" s="146">
        <v>0</v>
      </c>
      <c r="AC21" s="146">
        <v>2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12</v>
      </c>
      <c r="CB21" s="177">
        <v>0</v>
      </c>
      <c r="CZ21" s="146">
        <v>0</v>
      </c>
    </row>
    <row r="22" spans="1:15" ht="12.75">
      <c r="A22" s="178"/>
      <c r="B22" s="180"/>
      <c r="C22" s="224" t="s">
        <v>107</v>
      </c>
      <c r="D22" s="225"/>
      <c r="E22" s="181">
        <v>11</v>
      </c>
      <c r="F22" s="182"/>
      <c r="G22" s="183"/>
      <c r="M22" s="179" t="s">
        <v>107</v>
      </c>
      <c r="O22" s="170"/>
    </row>
    <row r="23" spans="1:104" ht="12.75">
      <c r="A23" s="171">
        <v>10</v>
      </c>
      <c r="B23" s="172" t="s">
        <v>108</v>
      </c>
      <c r="C23" s="173" t="s">
        <v>109</v>
      </c>
      <c r="D23" s="174" t="s">
        <v>110</v>
      </c>
      <c r="E23" s="175">
        <v>1</v>
      </c>
      <c r="F23" s="175">
        <v>0</v>
      </c>
      <c r="G23" s="176">
        <f>E23*F23</f>
        <v>0</v>
      </c>
      <c r="O23" s="170">
        <v>2</v>
      </c>
      <c r="AA23" s="146">
        <v>12</v>
      </c>
      <c r="AB23" s="146">
        <v>0</v>
      </c>
      <c r="AC23" s="146">
        <v>21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12</v>
      </c>
      <c r="CB23" s="177">
        <v>0</v>
      </c>
      <c r="CZ23" s="146">
        <v>0</v>
      </c>
    </row>
    <row r="24" spans="1:104" ht="22.5">
      <c r="A24" s="171">
        <v>11</v>
      </c>
      <c r="B24" s="172" t="s">
        <v>111</v>
      </c>
      <c r="C24" s="173" t="s">
        <v>112</v>
      </c>
      <c r="D24" s="174" t="s">
        <v>84</v>
      </c>
      <c r="E24" s="175">
        <v>165</v>
      </c>
      <c r="F24" s="175">
        <v>0</v>
      </c>
      <c r="G24" s="176">
        <f>E24*F24</f>
        <v>0</v>
      </c>
      <c r="O24" s="170">
        <v>2</v>
      </c>
      <c r="AA24" s="146">
        <v>12</v>
      </c>
      <c r="AB24" s="146">
        <v>0</v>
      </c>
      <c r="AC24" s="146">
        <v>4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12</v>
      </c>
      <c r="CB24" s="177">
        <v>0</v>
      </c>
      <c r="CZ24" s="146">
        <v>0.0002</v>
      </c>
    </row>
    <row r="25" spans="1:104" ht="22.5">
      <c r="A25" s="171">
        <v>12</v>
      </c>
      <c r="B25" s="172" t="s">
        <v>113</v>
      </c>
      <c r="C25" s="173" t="s">
        <v>114</v>
      </c>
      <c r="D25" s="174" t="s">
        <v>84</v>
      </c>
      <c r="E25" s="175">
        <v>146.24</v>
      </c>
      <c r="F25" s="175">
        <v>0</v>
      </c>
      <c r="G25" s="176">
        <f>E25*F25</f>
        <v>0</v>
      </c>
      <c r="O25" s="170">
        <v>2</v>
      </c>
      <c r="AA25" s="146">
        <v>12</v>
      </c>
      <c r="AB25" s="146">
        <v>0</v>
      </c>
      <c r="AC25" s="146">
        <v>23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12</v>
      </c>
      <c r="CB25" s="177">
        <v>0</v>
      </c>
      <c r="CZ25" s="146">
        <v>0</v>
      </c>
    </row>
    <row r="26" spans="1:104" ht="12.75">
      <c r="A26" s="171">
        <v>13</v>
      </c>
      <c r="B26" s="172" t="s">
        <v>115</v>
      </c>
      <c r="C26" s="173" t="s">
        <v>116</v>
      </c>
      <c r="D26" s="174" t="s">
        <v>102</v>
      </c>
      <c r="E26" s="175">
        <v>10</v>
      </c>
      <c r="F26" s="175">
        <v>0</v>
      </c>
      <c r="G26" s="176">
        <f>E26*F26</f>
        <v>0</v>
      </c>
      <c r="O26" s="170">
        <v>2</v>
      </c>
      <c r="AA26" s="146">
        <v>12</v>
      </c>
      <c r="AB26" s="146">
        <v>0</v>
      </c>
      <c r="AC26" s="146">
        <v>25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12</v>
      </c>
      <c r="CB26" s="177">
        <v>0</v>
      </c>
      <c r="CZ26" s="146">
        <v>0</v>
      </c>
    </row>
    <row r="27" spans="1:104" ht="12.75">
      <c r="A27" s="171">
        <v>14</v>
      </c>
      <c r="B27" s="172" t="s">
        <v>117</v>
      </c>
      <c r="C27" s="173" t="s">
        <v>118</v>
      </c>
      <c r="D27" s="174" t="s">
        <v>84</v>
      </c>
      <c r="E27" s="175">
        <v>18.76</v>
      </c>
      <c r="F27" s="175">
        <v>0</v>
      </c>
      <c r="G27" s="176">
        <f>E27*F27</f>
        <v>0</v>
      </c>
      <c r="O27" s="170">
        <v>2</v>
      </c>
      <c r="AA27" s="146">
        <v>12</v>
      </c>
      <c r="AB27" s="146">
        <v>0</v>
      </c>
      <c r="AC27" s="146">
        <v>5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12</v>
      </c>
      <c r="CB27" s="177">
        <v>0</v>
      </c>
      <c r="CZ27" s="146">
        <v>0.0371</v>
      </c>
    </row>
    <row r="28" spans="1:15" ht="22.5">
      <c r="A28" s="178"/>
      <c r="B28" s="180"/>
      <c r="C28" s="224" t="s">
        <v>119</v>
      </c>
      <c r="D28" s="225"/>
      <c r="E28" s="181">
        <v>18.76</v>
      </c>
      <c r="F28" s="182"/>
      <c r="G28" s="183"/>
      <c r="M28" s="179" t="s">
        <v>119</v>
      </c>
      <c r="O28" s="170"/>
    </row>
    <row r="29" spans="1:57" ht="12.75">
      <c r="A29" s="184"/>
      <c r="B29" s="185" t="s">
        <v>74</v>
      </c>
      <c r="C29" s="186" t="str">
        <f>CONCATENATE(B7," ",C7)</f>
        <v>62 Úpravy povrchů vnější</v>
      </c>
      <c r="D29" s="187"/>
      <c r="E29" s="188"/>
      <c r="F29" s="189"/>
      <c r="G29" s="190">
        <f>SUM(G7:G28)</f>
        <v>0</v>
      </c>
      <c r="O29" s="170">
        <v>4</v>
      </c>
      <c r="BA29" s="191">
        <f>SUM(BA7:BA28)</f>
        <v>0</v>
      </c>
      <c r="BB29" s="191">
        <f>SUM(BB7:BB28)</f>
        <v>0</v>
      </c>
      <c r="BC29" s="191">
        <f>SUM(BC7:BC28)</f>
        <v>0</v>
      </c>
      <c r="BD29" s="191">
        <f>SUM(BD7:BD28)</f>
        <v>0</v>
      </c>
      <c r="BE29" s="191">
        <f>SUM(BE7:BE28)</f>
        <v>0</v>
      </c>
    </row>
    <row r="30" spans="1:15" ht="12.75">
      <c r="A30" s="163" t="s">
        <v>72</v>
      </c>
      <c r="B30" s="164" t="s">
        <v>120</v>
      </c>
      <c r="C30" s="165" t="s">
        <v>121</v>
      </c>
      <c r="D30" s="166"/>
      <c r="E30" s="167"/>
      <c r="F30" s="167"/>
      <c r="G30" s="168"/>
      <c r="H30" s="169"/>
      <c r="I30" s="169"/>
      <c r="O30" s="170">
        <v>1</v>
      </c>
    </row>
    <row r="31" spans="1:104" ht="12.75">
      <c r="A31" s="171">
        <v>15</v>
      </c>
      <c r="B31" s="172" t="s">
        <v>122</v>
      </c>
      <c r="C31" s="173" t="s">
        <v>123</v>
      </c>
      <c r="D31" s="174" t="s">
        <v>84</v>
      </c>
      <c r="E31" s="175">
        <v>165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0.03338</v>
      </c>
    </row>
    <row r="32" spans="1:104" ht="12.75">
      <c r="A32" s="171">
        <v>16</v>
      </c>
      <c r="B32" s="172" t="s">
        <v>124</v>
      </c>
      <c r="C32" s="173" t="s">
        <v>125</v>
      </c>
      <c r="D32" s="174" t="s">
        <v>84</v>
      </c>
      <c r="E32" s="175">
        <v>495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5" ht="12.75">
      <c r="A33" s="178"/>
      <c r="B33" s="180"/>
      <c r="C33" s="224" t="s">
        <v>126</v>
      </c>
      <c r="D33" s="225"/>
      <c r="E33" s="181">
        <v>495</v>
      </c>
      <c r="F33" s="182"/>
      <c r="G33" s="183"/>
      <c r="M33" s="179" t="s">
        <v>126</v>
      </c>
      <c r="O33" s="170"/>
    </row>
    <row r="34" spans="1:104" ht="12.75">
      <c r="A34" s="171">
        <v>17</v>
      </c>
      <c r="B34" s="172" t="s">
        <v>127</v>
      </c>
      <c r="C34" s="173" t="s">
        <v>128</v>
      </c>
      <c r="D34" s="174" t="s">
        <v>84</v>
      </c>
      <c r="E34" s="175">
        <v>165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04" ht="22.5">
      <c r="A35" s="171">
        <v>18</v>
      </c>
      <c r="B35" s="172" t="s">
        <v>129</v>
      </c>
      <c r="C35" s="173" t="s">
        <v>130</v>
      </c>
      <c r="D35" s="174" t="s">
        <v>110</v>
      </c>
      <c r="E35" s="175">
        <v>1</v>
      </c>
      <c r="F35" s="175">
        <v>0</v>
      </c>
      <c r="G35" s="176">
        <f>E35*F35</f>
        <v>0</v>
      </c>
      <c r="O35" s="170">
        <v>2</v>
      </c>
      <c r="AA35" s="146">
        <v>12</v>
      </c>
      <c r="AB35" s="146">
        <v>0</v>
      </c>
      <c r="AC35" s="146">
        <v>26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12</v>
      </c>
      <c r="CB35" s="177">
        <v>0</v>
      </c>
      <c r="CZ35" s="146">
        <v>0</v>
      </c>
    </row>
    <row r="36" spans="1:57" ht="12.75">
      <c r="A36" s="184"/>
      <c r="B36" s="185" t="s">
        <v>74</v>
      </c>
      <c r="C36" s="186" t="str">
        <f>CONCATENATE(B30," ",C30)</f>
        <v>94 Lešení a stavební výtahy</v>
      </c>
      <c r="D36" s="187"/>
      <c r="E36" s="188"/>
      <c r="F36" s="189"/>
      <c r="G36" s="190">
        <f>SUM(G30:G35)</f>
        <v>0</v>
      </c>
      <c r="O36" s="170">
        <v>4</v>
      </c>
      <c r="BA36" s="191">
        <f>SUM(BA30:BA35)</f>
        <v>0</v>
      </c>
      <c r="BB36" s="191">
        <f>SUM(BB30:BB35)</f>
        <v>0</v>
      </c>
      <c r="BC36" s="191">
        <f>SUM(BC30:BC35)</f>
        <v>0</v>
      </c>
      <c r="BD36" s="191">
        <f>SUM(BD30:BD35)</f>
        <v>0</v>
      </c>
      <c r="BE36" s="191">
        <f>SUM(BE30:BE35)</f>
        <v>0</v>
      </c>
    </row>
    <row r="37" spans="1:15" ht="12.75">
      <c r="A37" s="163" t="s">
        <v>72</v>
      </c>
      <c r="B37" s="164" t="s">
        <v>131</v>
      </c>
      <c r="C37" s="165" t="s">
        <v>132</v>
      </c>
      <c r="D37" s="166"/>
      <c r="E37" s="167"/>
      <c r="F37" s="167"/>
      <c r="G37" s="168"/>
      <c r="H37" s="169"/>
      <c r="I37" s="169"/>
      <c r="O37" s="170">
        <v>1</v>
      </c>
    </row>
    <row r="38" spans="1:104" ht="12.75">
      <c r="A38" s="171">
        <v>19</v>
      </c>
      <c r="B38" s="172" t="s">
        <v>133</v>
      </c>
      <c r="C38" s="173" t="s">
        <v>134</v>
      </c>
      <c r="D38" s="174" t="s">
        <v>135</v>
      </c>
      <c r="E38" s="175">
        <v>20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0.25717</v>
      </c>
    </row>
    <row r="39" spans="1:57" ht="12.75">
      <c r="A39" s="184"/>
      <c r="B39" s="185" t="s">
        <v>74</v>
      </c>
      <c r="C39" s="186" t="str">
        <f>CONCATENATE(B37," ",C37)</f>
        <v>95 Dokončovací konstrukce na pozemních stavbách</v>
      </c>
      <c r="D39" s="187"/>
      <c r="E39" s="188"/>
      <c r="F39" s="189"/>
      <c r="G39" s="190">
        <f>SUM(G37:G38)</f>
        <v>0</v>
      </c>
      <c r="O39" s="170">
        <v>4</v>
      </c>
      <c r="BA39" s="191">
        <f>SUM(BA37:BA38)</f>
        <v>0</v>
      </c>
      <c r="BB39" s="191">
        <f>SUM(BB37:BB38)</f>
        <v>0</v>
      </c>
      <c r="BC39" s="191">
        <f>SUM(BC37:BC38)</f>
        <v>0</v>
      </c>
      <c r="BD39" s="191">
        <f>SUM(BD37:BD38)</f>
        <v>0</v>
      </c>
      <c r="BE39" s="191">
        <f>SUM(BE37:BE38)</f>
        <v>0</v>
      </c>
    </row>
    <row r="40" spans="1:15" ht="12.75">
      <c r="A40" s="163" t="s">
        <v>72</v>
      </c>
      <c r="B40" s="164" t="s">
        <v>136</v>
      </c>
      <c r="C40" s="165" t="s">
        <v>137</v>
      </c>
      <c r="D40" s="166"/>
      <c r="E40" s="167"/>
      <c r="F40" s="167"/>
      <c r="G40" s="168"/>
      <c r="H40" s="169"/>
      <c r="I40" s="169"/>
      <c r="O40" s="170">
        <v>1</v>
      </c>
    </row>
    <row r="41" spans="1:104" ht="12.75">
      <c r="A41" s="171">
        <v>20</v>
      </c>
      <c r="B41" s="172" t="s">
        <v>138</v>
      </c>
      <c r="C41" s="173" t="s">
        <v>139</v>
      </c>
      <c r="D41" s="174" t="s">
        <v>140</v>
      </c>
      <c r="E41" s="175">
        <v>7.6578</v>
      </c>
      <c r="F41" s="175">
        <v>0</v>
      </c>
      <c r="G41" s="176">
        <f>E41*F41</f>
        <v>0</v>
      </c>
      <c r="O41" s="170">
        <v>2</v>
      </c>
      <c r="AA41" s="146">
        <v>8</v>
      </c>
      <c r="AB41" s="146">
        <v>1</v>
      </c>
      <c r="AC41" s="146">
        <v>3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8</v>
      </c>
      <c r="CB41" s="177">
        <v>1</v>
      </c>
      <c r="CZ41" s="146">
        <v>0</v>
      </c>
    </row>
    <row r="42" spans="1:104" ht="12.75">
      <c r="A42" s="171">
        <v>21</v>
      </c>
      <c r="B42" s="172" t="s">
        <v>141</v>
      </c>
      <c r="C42" s="173" t="s">
        <v>142</v>
      </c>
      <c r="D42" s="174" t="s">
        <v>140</v>
      </c>
      <c r="E42" s="175">
        <v>76.578</v>
      </c>
      <c r="F42" s="175">
        <v>0</v>
      </c>
      <c r="G42" s="176">
        <f>E42*F42</f>
        <v>0</v>
      </c>
      <c r="O42" s="170">
        <v>2</v>
      </c>
      <c r="AA42" s="146">
        <v>8</v>
      </c>
      <c r="AB42" s="146">
        <v>1</v>
      </c>
      <c r="AC42" s="146">
        <v>3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8</v>
      </c>
      <c r="CB42" s="177">
        <v>1</v>
      </c>
      <c r="CZ42" s="146">
        <v>0</v>
      </c>
    </row>
    <row r="43" spans="1:104" ht="12.75">
      <c r="A43" s="171">
        <v>22</v>
      </c>
      <c r="B43" s="172" t="s">
        <v>143</v>
      </c>
      <c r="C43" s="173" t="s">
        <v>144</v>
      </c>
      <c r="D43" s="174" t="s">
        <v>140</v>
      </c>
      <c r="E43" s="175">
        <v>7.6578</v>
      </c>
      <c r="F43" s="175">
        <v>0</v>
      </c>
      <c r="G43" s="176">
        <f>E43*F43</f>
        <v>0</v>
      </c>
      <c r="O43" s="170">
        <v>2</v>
      </c>
      <c r="AA43" s="146">
        <v>8</v>
      </c>
      <c r="AB43" s="146">
        <v>1</v>
      </c>
      <c r="AC43" s="146">
        <v>3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8</v>
      </c>
      <c r="CB43" s="177">
        <v>1</v>
      </c>
      <c r="CZ43" s="146">
        <v>0</v>
      </c>
    </row>
    <row r="44" spans="1:104" ht="12.75">
      <c r="A44" s="171">
        <v>23</v>
      </c>
      <c r="B44" s="172" t="s">
        <v>145</v>
      </c>
      <c r="C44" s="173" t="s">
        <v>146</v>
      </c>
      <c r="D44" s="174" t="s">
        <v>140</v>
      </c>
      <c r="E44" s="175">
        <v>7.6578</v>
      </c>
      <c r="F44" s="175">
        <v>0</v>
      </c>
      <c r="G44" s="176">
        <f>E44*F44</f>
        <v>0</v>
      </c>
      <c r="O44" s="170">
        <v>2</v>
      </c>
      <c r="AA44" s="146">
        <v>8</v>
      </c>
      <c r="AB44" s="146">
        <v>1</v>
      </c>
      <c r="AC44" s="146">
        <v>3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8</v>
      </c>
      <c r="CB44" s="177">
        <v>1</v>
      </c>
      <c r="CZ44" s="146">
        <v>0</v>
      </c>
    </row>
    <row r="45" spans="1:57" ht="12.75">
      <c r="A45" s="184"/>
      <c r="B45" s="185" t="s">
        <v>74</v>
      </c>
      <c r="C45" s="186" t="str">
        <f>CONCATENATE(B40," ",C40)</f>
        <v>96 Bourání konstrukcí</v>
      </c>
      <c r="D45" s="187"/>
      <c r="E45" s="188"/>
      <c r="F45" s="189"/>
      <c r="G45" s="190">
        <f>SUM(G40:G44)</f>
        <v>0</v>
      </c>
      <c r="O45" s="170">
        <v>4</v>
      </c>
      <c r="BA45" s="191">
        <f>SUM(BA40:BA44)</f>
        <v>0</v>
      </c>
      <c r="BB45" s="191">
        <f>SUM(BB40:BB44)</f>
        <v>0</v>
      </c>
      <c r="BC45" s="191">
        <f>SUM(BC40:BC44)</f>
        <v>0</v>
      </c>
      <c r="BD45" s="191">
        <f>SUM(BD40:BD44)</f>
        <v>0</v>
      </c>
      <c r="BE45" s="191">
        <f>SUM(BE40:BE44)</f>
        <v>0</v>
      </c>
    </row>
    <row r="46" spans="1:15" ht="12.75">
      <c r="A46" s="163" t="s">
        <v>72</v>
      </c>
      <c r="B46" s="164" t="s">
        <v>147</v>
      </c>
      <c r="C46" s="165" t="s">
        <v>148</v>
      </c>
      <c r="D46" s="166"/>
      <c r="E46" s="167"/>
      <c r="F46" s="167"/>
      <c r="G46" s="168"/>
      <c r="H46" s="169"/>
      <c r="I46" s="169"/>
      <c r="O46" s="170">
        <v>1</v>
      </c>
    </row>
    <row r="47" spans="1:104" ht="12.75">
      <c r="A47" s="171">
        <v>24</v>
      </c>
      <c r="B47" s="172" t="s">
        <v>149</v>
      </c>
      <c r="C47" s="173" t="s">
        <v>150</v>
      </c>
      <c r="D47" s="174" t="s">
        <v>140</v>
      </c>
      <c r="E47" s="175">
        <v>17.6404528</v>
      </c>
      <c r="F47" s="175">
        <v>0</v>
      </c>
      <c r="G47" s="176">
        <f>E47*F47</f>
        <v>0</v>
      </c>
      <c r="O47" s="170">
        <v>2</v>
      </c>
      <c r="AA47" s="146">
        <v>7</v>
      </c>
      <c r="AB47" s="146">
        <v>1</v>
      </c>
      <c r="AC47" s="146">
        <v>2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7</v>
      </c>
      <c r="CB47" s="177">
        <v>1</v>
      </c>
      <c r="CZ47" s="146">
        <v>0</v>
      </c>
    </row>
    <row r="48" spans="1:57" ht="12.75">
      <c r="A48" s="184"/>
      <c r="B48" s="185" t="s">
        <v>74</v>
      </c>
      <c r="C48" s="186" t="str">
        <f>CONCATENATE(B46," ",C46)</f>
        <v>99 Staveništní přesun hmot</v>
      </c>
      <c r="D48" s="187"/>
      <c r="E48" s="188"/>
      <c r="F48" s="189"/>
      <c r="G48" s="190">
        <f>SUM(G46:G47)</f>
        <v>0</v>
      </c>
      <c r="O48" s="170">
        <v>4</v>
      </c>
      <c r="BA48" s="191">
        <f>SUM(BA46:BA47)</f>
        <v>0</v>
      </c>
      <c r="BB48" s="191">
        <f>SUM(BB46:BB47)</f>
        <v>0</v>
      </c>
      <c r="BC48" s="191">
        <f>SUM(BC46:BC47)</f>
        <v>0</v>
      </c>
      <c r="BD48" s="191">
        <f>SUM(BD46:BD47)</f>
        <v>0</v>
      </c>
      <c r="BE48" s="191">
        <f>SUM(BE46:BE47)</f>
        <v>0</v>
      </c>
    </row>
    <row r="49" spans="1:15" ht="12.75">
      <c r="A49" s="163" t="s">
        <v>72</v>
      </c>
      <c r="B49" s="164" t="s">
        <v>151</v>
      </c>
      <c r="C49" s="165" t="s">
        <v>152</v>
      </c>
      <c r="D49" s="166"/>
      <c r="E49" s="167"/>
      <c r="F49" s="167"/>
      <c r="G49" s="168"/>
      <c r="H49" s="169"/>
      <c r="I49" s="169"/>
      <c r="O49" s="170">
        <v>1</v>
      </c>
    </row>
    <row r="50" spans="1:104" ht="12.75">
      <c r="A50" s="171">
        <v>25</v>
      </c>
      <c r="B50" s="172" t="s">
        <v>153</v>
      </c>
      <c r="C50" s="173" t="s">
        <v>154</v>
      </c>
      <c r="D50" s="174" t="s">
        <v>102</v>
      </c>
      <c r="E50" s="175">
        <v>11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2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7</v>
      </c>
      <c r="CZ50" s="146">
        <v>0.00328</v>
      </c>
    </row>
    <row r="51" spans="1:104" ht="12.75">
      <c r="A51" s="171">
        <v>26</v>
      </c>
      <c r="B51" s="172" t="s">
        <v>155</v>
      </c>
      <c r="C51" s="173" t="s">
        <v>156</v>
      </c>
      <c r="D51" s="174" t="s">
        <v>157</v>
      </c>
      <c r="E51" s="175">
        <v>1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7</v>
      </c>
      <c r="CZ51" s="146">
        <v>0.00503</v>
      </c>
    </row>
    <row r="52" spans="1:104" ht="12.75">
      <c r="A52" s="171">
        <v>27</v>
      </c>
      <c r="B52" s="172" t="s">
        <v>158</v>
      </c>
      <c r="C52" s="173" t="s">
        <v>159</v>
      </c>
      <c r="D52" s="174" t="s">
        <v>102</v>
      </c>
      <c r="E52" s="175">
        <v>15.3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0.00378</v>
      </c>
    </row>
    <row r="53" spans="1:15" ht="12.75">
      <c r="A53" s="178"/>
      <c r="B53" s="180"/>
      <c r="C53" s="224" t="s">
        <v>160</v>
      </c>
      <c r="D53" s="225"/>
      <c r="E53" s="181">
        <v>12</v>
      </c>
      <c r="F53" s="182"/>
      <c r="G53" s="183"/>
      <c r="M53" s="179" t="s">
        <v>160</v>
      </c>
      <c r="O53" s="170"/>
    </row>
    <row r="54" spans="1:15" ht="12.75">
      <c r="A54" s="178"/>
      <c r="B54" s="180"/>
      <c r="C54" s="224" t="s">
        <v>161</v>
      </c>
      <c r="D54" s="225"/>
      <c r="E54" s="181">
        <v>3.3</v>
      </c>
      <c r="F54" s="182"/>
      <c r="G54" s="183"/>
      <c r="M54" s="179" t="s">
        <v>161</v>
      </c>
      <c r="O54" s="170"/>
    </row>
    <row r="55" spans="1:104" ht="12.75">
      <c r="A55" s="171">
        <v>28</v>
      </c>
      <c r="B55" s="172" t="s">
        <v>162</v>
      </c>
      <c r="C55" s="173" t="s">
        <v>163</v>
      </c>
      <c r="D55" s="174" t="s">
        <v>102</v>
      </c>
      <c r="E55" s="175">
        <v>11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7</v>
      </c>
      <c r="CZ55" s="146">
        <v>0.00346</v>
      </c>
    </row>
    <row r="56" spans="1:104" ht="22.5">
      <c r="A56" s="171">
        <v>29</v>
      </c>
      <c r="B56" s="172" t="s">
        <v>164</v>
      </c>
      <c r="C56" s="173" t="s">
        <v>165</v>
      </c>
      <c r="D56" s="174" t="s">
        <v>110</v>
      </c>
      <c r="E56" s="175">
        <v>1</v>
      </c>
      <c r="F56" s="175">
        <v>0</v>
      </c>
      <c r="G56" s="176">
        <f>E56*F56</f>
        <v>0</v>
      </c>
      <c r="O56" s="170">
        <v>2</v>
      </c>
      <c r="AA56" s="146">
        <v>12</v>
      </c>
      <c r="AB56" s="146">
        <v>0</v>
      </c>
      <c r="AC56" s="146">
        <v>27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12</v>
      </c>
      <c r="CB56" s="177">
        <v>0</v>
      </c>
      <c r="CZ56" s="146">
        <v>0</v>
      </c>
    </row>
    <row r="57" spans="1:104" ht="12.75">
      <c r="A57" s="171">
        <v>30</v>
      </c>
      <c r="B57" s="172" t="s">
        <v>166</v>
      </c>
      <c r="C57" s="173" t="s">
        <v>167</v>
      </c>
      <c r="D57" s="174" t="s">
        <v>140</v>
      </c>
      <c r="E57" s="175">
        <v>0.137004</v>
      </c>
      <c r="F57" s="175">
        <v>0</v>
      </c>
      <c r="G57" s="176">
        <f>E57*F57</f>
        <v>0</v>
      </c>
      <c r="O57" s="170">
        <v>2</v>
      </c>
      <c r="AA57" s="146">
        <v>7</v>
      </c>
      <c r="AB57" s="146">
        <v>1001</v>
      </c>
      <c r="AC57" s="146">
        <v>5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7</v>
      </c>
      <c r="CB57" s="177">
        <v>1001</v>
      </c>
      <c r="CZ57" s="146">
        <v>0</v>
      </c>
    </row>
    <row r="58" spans="1:57" ht="12.75">
      <c r="A58" s="184"/>
      <c r="B58" s="185" t="s">
        <v>74</v>
      </c>
      <c r="C58" s="186" t="str">
        <f>CONCATENATE(B49," ",C49)</f>
        <v>764 Konstrukce klempířské</v>
      </c>
      <c r="D58" s="187"/>
      <c r="E58" s="188"/>
      <c r="F58" s="189"/>
      <c r="G58" s="190">
        <f>SUM(G49:G57)</f>
        <v>0</v>
      </c>
      <c r="O58" s="170">
        <v>4</v>
      </c>
      <c r="BA58" s="191">
        <f>SUM(BA49:BA57)</f>
        <v>0</v>
      </c>
      <c r="BB58" s="191">
        <f>SUM(BB49:BB57)</f>
        <v>0</v>
      </c>
      <c r="BC58" s="191">
        <f>SUM(BC49:BC57)</f>
        <v>0</v>
      </c>
      <c r="BD58" s="191">
        <f>SUM(BD49:BD57)</f>
        <v>0</v>
      </c>
      <c r="BE58" s="191">
        <f>SUM(BE49:BE57)</f>
        <v>0</v>
      </c>
    </row>
    <row r="59" spans="1:15" ht="12.75">
      <c r="A59" s="163" t="s">
        <v>72</v>
      </c>
      <c r="B59" s="164" t="s">
        <v>168</v>
      </c>
      <c r="C59" s="165" t="s">
        <v>169</v>
      </c>
      <c r="D59" s="166"/>
      <c r="E59" s="167"/>
      <c r="F59" s="167"/>
      <c r="G59" s="168"/>
      <c r="H59" s="169"/>
      <c r="I59" s="169"/>
      <c r="O59" s="170">
        <v>1</v>
      </c>
    </row>
    <row r="60" spans="1:104" ht="12.75">
      <c r="A60" s="171">
        <v>31</v>
      </c>
      <c r="B60" s="172" t="s">
        <v>170</v>
      </c>
      <c r="C60" s="173" t="s">
        <v>171</v>
      </c>
      <c r="D60" s="174" t="s">
        <v>157</v>
      </c>
      <c r="E60" s="175">
        <v>1</v>
      </c>
      <c r="F60" s="175">
        <v>0</v>
      </c>
      <c r="G60" s="176">
        <f>E60*F60</f>
        <v>0</v>
      </c>
      <c r="O60" s="170">
        <v>2</v>
      </c>
      <c r="AA60" s="146">
        <v>12</v>
      </c>
      <c r="AB60" s="146">
        <v>0</v>
      </c>
      <c r="AC60" s="146">
        <v>37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12</v>
      </c>
      <c r="CB60" s="177">
        <v>0</v>
      </c>
      <c r="CZ60" s="146">
        <v>0.001</v>
      </c>
    </row>
    <row r="61" spans="1:104" ht="12.75">
      <c r="A61" s="171">
        <v>32</v>
      </c>
      <c r="B61" s="172" t="s">
        <v>172</v>
      </c>
      <c r="C61" s="173" t="s">
        <v>173</v>
      </c>
      <c r="D61" s="174" t="s">
        <v>157</v>
      </c>
      <c r="E61" s="175">
        <v>10</v>
      </c>
      <c r="F61" s="175">
        <v>0</v>
      </c>
      <c r="G61" s="176">
        <f>E61*F61</f>
        <v>0</v>
      </c>
      <c r="O61" s="170">
        <v>2</v>
      </c>
      <c r="AA61" s="146">
        <v>12</v>
      </c>
      <c r="AB61" s="146">
        <v>0</v>
      </c>
      <c r="AC61" s="146">
        <v>38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12</v>
      </c>
      <c r="CB61" s="177">
        <v>0</v>
      </c>
      <c r="CZ61" s="146">
        <v>0.001</v>
      </c>
    </row>
    <row r="62" spans="1:104" ht="12.75">
      <c r="A62" s="171">
        <v>33</v>
      </c>
      <c r="B62" s="172" t="s">
        <v>174</v>
      </c>
      <c r="C62" s="173" t="s">
        <v>175</v>
      </c>
      <c r="D62" s="174" t="s">
        <v>157</v>
      </c>
      <c r="E62" s="175">
        <v>2</v>
      </c>
      <c r="F62" s="175">
        <v>0</v>
      </c>
      <c r="G62" s="176">
        <f>E62*F62</f>
        <v>0</v>
      </c>
      <c r="O62" s="170">
        <v>2</v>
      </c>
      <c r="AA62" s="146">
        <v>12</v>
      </c>
      <c r="AB62" s="146">
        <v>0</v>
      </c>
      <c r="AC62" s="146">
        <v>39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12</v>
      </c>
      <c r="CB62" s="177">
        <v>0</v>
      </c>
      <c r="CZ62" s="146">
        <v>0.0005</v>
      </c>
    </row>
    <row r="63" spans="1:104" ht="12.75">
      <c r="A63" s="171">
        <v>34</v>
      </c>
      <c r="B63" s="172" t="s">
        <v>176</v>
      </c>
      <c r="C63" s="173" t="s">
        <v>177</v>
      </c>
      <c r="D63" s="174" t="s">
        <v>140</v>
      </c>
      <c r="E63" s="175">
        <v>0.012</v>
      </c>
      <c r="F63" s="175">
        <v>0</v>
      </c>
      <c r="G63" s="176">
        <f>E63*F63</f>
        <v>0</v>
      </c>
      <c r="O63" s="170">
        <v>2</v>
      </c>
      <c r="AA63" s="146">
        <v>7</v>
      </c>
      <c r="AB63" s="146">
        <v>1001</v>
      </c>
      <c r="AC63" s="146">
        <v>5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7</v>
      </c>
      <c r="CB63" s="177">
        <v>1001</v>
      </c>
      <c r="CZ63" s="146">
        <v>0</v>
      </c>
    </row>
    <row r="64" spans="1:57" ht="12.75">
      <c r="A64" s="184"/>
      <c r="B64" s="185" t="s">
        <v>74</v>
      </c>
      <c r="C64" s="186" t="str">
        <f>CONCATENATE(B59," ",C59)</f>
        <v>766 Konstrukce truhlářské</v>
      </c>
      <c r="D64" s="187"/>
      <c r="E64" s="188"/>
      <c r="F64" s="189"/>
      <c r="G64" s="190">
        <f>SUM(G59:G63)</f>
        <v>0</v>
      </c>
      <c r="O64" s="170">
        <v>4</v>
      </c>
      <c r="BA64" s="191">
        <f>SUM(BA59:BA63)</f>
        <v>0</v>
      </c>
      <c r="BB64" s="191">
        <f>SUM(BB59:BB63)</f>
        <v>0</v>
      </c>
      <c r="BC64" s="191">
        <f>SUM(BC59:BC63)</f>
        <v>0</v>
      </c>
      <c r="BD64" s="191">
        <f>SUM(BD59:BD63)</f>
        <v>0</v>
      </c>
      <c r="BE64" s="191">
        <f>SUM(BE59:BE63)</f>
        <v>0</v>
      </c>
    </row>
    <row r="65" spans="1:15" ht="12.75">
      <c r="A65" s="163" t="s">
        <v>72</v>
      </c>
      <c r="B65" s="164" t="s">
        <v>178</v>
      </c>
      <c r="C65" s="165" t="s">
        <v>179</v>
      </c>
      <c r="D65" s="166"/>
      <c r="E65" s="167"/>
      <c r="F65" s="167"/>
      <c r="G65" s="168"/>
      <c r="H65" s="169"/>
      <c r="I65" s="169"/>
      <c r="O65" s="170">
        <v>1</v>
      </c>
    </row>
    <row r="66" spans="1:104" ht="22.5">
      <c r="A66" s="171">
        <v>35</v>
      </c>
      <c r="B66" s="172" t="s">
        <v>180</v>
      </c>
      <c r="C66" s="173" t="s">
        <v>181</v>
      </c>
      <c r="D66" s="174" t="s">
        <v>157</v>
      </c>
      <c r="E66" s="175">
        <v>5</v>
      </c>
      <c r="F66" s="175">
        <v>0</v>
      </c>
      <c r="G66" s="176">
        <f>E66*F66</f>
        <v>0</v>
      </c>
      <c r="O66" s="170">
        <v>2</v>
      </c>
      <c r="AA66" s="146">
        <v>12</v>
      </c>
      <c r="AB66" s="146">
        <v>0</v>
      </c>
      <c r="AC66" s="146">
        <v>41</v>
      </c>
      <c r="AZ66" s="146">
        <v>2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12</v>
      </c>
      <c r="CB66" s="177">
        <v>0</v>
      </c>
      <c r="CZ66" s="146">
        <v>0</v>
      </c>
    </row>
    <row r="67" spans="1:104" ht="22.5">
      <c r="A67" s="171">
        <v>36</v>
      </c>
      <c r="B67" s="172" t="s">
        <v>182</v>
      </c>
      <c r="C67" s="173" t="s">
        <v>183</v>
      </c>
      <c r="D67" s="174" t="s">
        <v>157</v>
      </c>
      <c r="E67" s="175">
        <v>1</v>
      </c>
      <c r="F67" s="175">
        <v>0</v>
      </c>
      <c r="G67" s="176">
        <f>E67*F67</f>
        <v>0</v>
      </c>
      <c r="O67" s="170">
        <v>2</v>
      </c>
      <c r="AA67" s="146">
        <v>12</v>
      </c>
      <c r="AB67" s="146">
        <v>0</v>
      </c>
      <c r="AC67" s="146">
        <v>29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12</v>
      </c>
      <c r="CB67" s="177">
        <v>0</v>
      </c>
      <c r="CZ67" s="146">
        <v>0.004</v>
      </c>
    </row>
    <row r="68" spans="1:104" ht="22.5">
      <c r="A68" s="171">
        <v>37</v>
      </c>
      <c r="B68" s="172" t="s">
        <v>184</v>
      </c>
      <c r="C68" s="173" t="s">
        <v>185</v>
      </c>
      <c r="D68" s="174" t="s">
        <v>157</v>
      </c>
      <c r="E68" s="175">
        <v>2</v>
      </c>
      <c r="F68" s="175">
        <v>0</v>
      </c>
      <c r="G68" s="176">
        <f>E68*F68</f>
        <v>0</v>
      </c>
      <c r="O68" s="170">
        <v>2</v>
      </c>
      <c r="AA68" s="146">
        <v>12</v>
      </c>
      <c r="AB68" s="146">
        <v>0</v>
      </c>
      <c r="AC68" s="146">
        <v>28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12</v>
      </c>
      <c r="CB68" s="177">
        <v>0</v>
      </c>
      <c r="CZ68" s="146">
        <v>0.006</v>
      </c>
    </row>
    <row r="69" spans="1:104" ht="12.75">
      <c r="A69" s="171">
        <v>38</v>
      </c>
      <c r="B69" s="172" t="s">
        <v>186</v>
      </c>
      <c r="C69" s="173" t="s">
        <v>187</v>
      </c>
      <c r="D69" s="174" t="s">
        <v>140</v>
      </c>
      <c r="E69" s="175">
        <v>0.016</v>
      </c>
      <c r="F69" s="175">
        <v>0</v>
      </c>
      <c r="G69" s="176">
        <f>E69*F69</f>
        <v>0</v>
      </c>
      <c r="O69" s="170">
        <v>2</v>
      </c>
      <c r="AA69" s="146">
        <v>7</v>
      </c>
      <c r="AB69" s="146">
        <v>1001</v>
      </c>
      <c r="AC69" s="146">
        <v>5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7</v>
      </c>
      <c r="CB69" s="177">
        <v>1001</v>
      </c>
      <c r="CZ69" s="146">
        <v>0</v>
      </c>
    </row>
    <row r="70" spans="1:57" ht="12.75">
      <c r="A70" s="184"/>
      <c r="B70" s="185" t="s">
        <v>74</v>
      </c>
      <c r="C70" s="186" t="str">
        <f>CONCATENATE(B65," ",C65)</f>
        <v>768 Kovářské výrobky</v>
      </c>
      <c r="D70" s="187"/>
      <c r="E70" s="188"/>
      <c r="F70" s="189"/>
      <c r="G70" s="190">
        <f>SUM(G65:G69)</f>
        <v>0</v>
      </c>
      <c r="O70" s="170">
        <v>4</v>
      </c>
      <c r="BA70" s="191">
        <f>SUM(BA65:BA69)</f>
        <v>0</v>
      </c>
      <c r="BB70" s="191">
        <f>SUM(BB65:BB69)</f>
        <v>0</v>
      </c>
      <c r="BC70" s="191">
        <f>SUM(BC65:BC69)</f>
        <v>0</v>
      </c>
      <c r="BD70" s="191">
        <f>SUM(BD65:BD69)</f>
        <v>0</v>
      </c>
      <c r="BE70" s="191">
        <f>SUM(BE65:BE69)</f>
        <v>0</v>
      </c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spans="1:7" ht="12.75">
      <c r="A94" s="192"/>
      <c r="B94" s="192"/>
      <c r="C94" s="192"/>
      <c r="D94" s="192"/>
      <c r="E94" s="192"/>
      <c r="F94" s="192"/>
      <c r="G94" s="192"/>
    </row>
    <row r="95" spans="1:7" ht="12.75">
      <c r="A95" s="192"/>
      <c r="B95" s="192"/>
      <c r="C95" s="192"/>
      <c r="D95" s="192"/>
      <c r="E95" s="192"/>
      <c r="F95" s="192"/>
      <c r="G95" s="192"/>
    </row>
    <row r="96" spans="1:7" ht="12.75">
      <c r="A96" s="192"/>
      <c r="B96" s="192"/>
      <c r="C96" s="192"/>
      <c r="D96" s="192"/>
      <c r="E96" s="192"/>
      <c r="F96" s="192"/>
      <c r="G96" s="192"/>
    </row>
    <row r="97" spans="1:7" ht="12.75">
      <c r="A97" s="192"/>
      <c r="B97" s="192"/>
      <c r="C97" s="192"/>
      <c r="D97" s="192"/>
      <c r="E97" s="192"/>
      <c r="F97" s="192"/>
      <c r="G97" s="192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spans="1:2" ht="12.75">
      <c r="A129" s="193"/>
      <c r="B129" s="193"/>
    </row>
    <row r="130" spans="1:7" ht="12.75">
      <c r="A130" s="192"/>
      <c r="B130" s="192"/>
      <c r="C130" s="195"/>
      <c r="D130" s="195"/>
      <c r="E130" s="196"/>
      <c r="F130" s="195"/>
      <c r="G130" s="197"/>
    </row>
    <row r="131" spans="1:7" ht="12.75">
      <c r="A131" s="198"/>
      <c r="B131" s="198"/>
      <c r="C131" s="192"/>
      <c r="D131" s="192"/>
      <c r="E131" s="199"/>
      <c r="F131" s="192"/>
      <c r="G131" s="192"/>
    </row>
    <row r="132" spans="1:7" ht="12.75">
      <c r="A132" s="192"/>
      <c r="B132" s="192"/>
      <c r="C132" s="192"/>
      <c r="D132" s="192"/>
      <c r="E132" s="199"/>
      <c r="F132" s="192"/>
      <c r="G132" s="192"/>
    </row>
    <row r="133" spans="1:7" ht="12.75">
      <c r="A133" s="192"/>
      <c r="B133" s="192"/>
      <c r="C133" s="192"/>
      <c r="D133" s="192"/>
      <c r="E133" s="199"/>
      <c r="F133" s="192"/>
      <c r="G133" s="192"/>
    </row>
    <row r="134" spans="1:7" ht="12.75">
      <c r="A134" s="192"/>
      <c r="B134" s="192"/>
      <c r="C134" s="192"/>
      <c r="D134" s="192"/>
      <c r="E134" s="199"/>
      <c r="F134" s="192"/>
      <c r="G134" s="192"/>
    </row>
    <row r="135" spans="1:7" ht="12.75">
      <c r="A135" s="192"/>
      <c r="B135" s="192"/>
      <c r="C135" s="192"/>
      <c r="D135" s="192"/>
      <c r="E135" s="199"/>
      <c r="F135" s="192"/>
      <c r="G135" s="192"/>
    </row>
    <row r="136" spans="1:7" ht="12.75">
      <c r="A136" s="192"/>
      <c r="B136" s="192"/>
      <c r="C136" s="192"/>
      <c r="D136" s="192"/>
      <c r="E136" s="199"/>
      <c r="F136" s="192"/>
      <c r="G136" s="192"/>
    </row>
    <row r="137" spans="1:7" ht="12.75">
      <c r="A137" s="192"/>
      <c r="B137" s="192"/>
      <c r="C137" s="192"/>
      <c r="D137" s="192"/>
      <c r="E137" s="199"/>
      <c r="F137" s="192"/>
      <c r="G137" s="192"/>
    </row>
    <row r="138" spans="1:7" ht="12.75">
      <c r="A138" s="192"/>
      <c r="B138" s="192"/>
      <c r="C138" s="192"/>
      <c r="D138" s="192"/>
      <c r="E138" s="199"/>
      <c r="F138" s="192"/>
      <c r="G138" s="192"/>
    </row>
    <row r="139" spans="1:7" ht="12.75">
      <c r="A139" s="192"/>
      <c r="B139" s="192"/>
      <c r="C139" s="192"/>
      <c r="D139" s="192"/>
      <c r="E139" s="199"/>
      <c r="F139" s="192"/>
      <c r="G139" s="192"/>
    </row>
    <row r="140" spans="1:7" ht="12.75">
      <c r="A140" s="192"/>
      <c r="B140" s="192"/>
      <c r="C140" s="192"/>
      <c r="D140" s="192"/>
      <c r="E140" s="199"/>
      <c r="F140" s="192"/>
      <c r="G140" s="192"/>
    </row>
    <row r="141" spans="1:7" ht="12.75">
      <c r="A141" s="192"/>
      <c r="B141" s="192"/>
      <c r="C141" s="192"/>
      <c r="D141" s="192"/>
      <c r="E141" s="199"/>
      <c r="F141" s="192"/>
      <c r="G141" s="192"/>
    </row>
    <row r="142" spans="1:7" ht="12.75">
      <c r="A142" s="192"/>
      <c r="B142" s="192"/>
      <c r="C142" s="192"/>
      <c r="D142" s="192"/>
      <c r="E142" s="199"/>
      <c r="F142" s="192"/>
      <c r="G142" s="192"/>
    </row>
    <row r="143" spans="1:7" ht="12.75">
      <c r="A143" s="192"/>
      <c r="B143" s="192"/>
      <c r="C143" s="192"/>
      <c r="D143" s="192"/>
      <c r="E143" s="199"/>
      <c r="F143" s="192"/>
      <c r="G143" s="192"/>
    </row>
  </sheetData>
  <sheetProtection/>
  <mergeCells count="14">
    <mergeCell ref="C12:D12"/>
    <mergeCell ref="C19:D19"/>
    <mergeCell ref="A1:G1"/>
    <mergeCell ref="A3:B3"/>
    <mergeCell ref="A4:B4"/>
    <mergeCell ref="E4:G4"/>
    <mergeCell ref="C10:D10"/>
    <mergeCell ref="C11:D11"/>
    <mergeCell ref="C53:D53"/>
    <mergeCell ref="C54:D54"/>
    <mergeCell ref="C33:D33"/>
    <mergeCell ref="C20:D20"/>
    <mergeCell ref="C22:D22"/>
    <mergeCell ref="C28:D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Kateřina Slavíková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Slavíková</dc:creator>
  <cp:keywords/>
  <dc:description/>
  <cp:lastModifiedBy>Ing. Tibor Horváth</cp:lastModifiedBy>
  <dcterms:created xsi:type="dcterms:W3CDTF">2012-04-13T11:31:32Z</dcterms:created>
  <dcterms:modified xsi:type="dcterms:W3CDTF">2012-04-14T06:36:50Z</dcterms:modified>
  <cp:category/>
  <cp:version/>
  <cp:contentType/>
  <cp:contentStatus/>
</cp:coreProperties>
</file>