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tabRatio="692" activeTab="0"/>
  </bookViews>
  <sheets>
    <sheet name="MěKnihovna" sheetId="1" r:id="rId1"/>
    <sheet name="ZŠ Nádraží" sheetId="2" r:id="rId2"/>
    <sheet name="ZŠ T.G.M." sheetId="3" r:id="rId3"/>
    <sheet name="ZŠ Plešivec" sheetId="4" r:id="rId4"/>
    <sheet name="ZŠ Linecká" sheetId="5" r:id="rId5"/>
    <sheet name="ZŠ_2012_rekapit." sheetId="6" r:id="rId6"/>
    <sheet name="1.MŠ" sheetId="7" r:id="rId7"/>
    <sheet name="2.MŠ" sheetId="8" r:id="rId8"/>
    <sheet name="3.MŠ" sheetId="9" r:id="rId9"/>
    <sheet name="4.Mš" sheetId="10" r:id="rId10"/>
    <sheet name="7.MŠ" sheetId="11" r:id="rId11"/>
    <sheet name="8.MŠ" sheetId="12" r:id="rId12"/>
    <sheet name="10.Mš" sheetId="13" r:id="rId13"/>
    <sheet name="MŠ 2012_rekapit" sheetId="14" r:id="rId14"/>
    <sheet name="List3" sheetId="15" r:id="rId15"/>
  </sheets>
  <definedNames/>
  <calcPr fullCalcOnLoad="1"/>
</workbook>
</file>

<file path=xl/sharedStrings.xml><?xml version="1.0" encoding="utf-8"?>
<sst xmlns="http://schemas.openxmlformats.org/spreadsheetml/2006/main" count="519" uniqueCount="133">
  <si>
    <t>Návrh rozpočtu Městské knihovny v Českém Krumlově</t>
  </si>
  <si>
    <t>Příjmy</t>
  </si>
  <si>
    <t>dotace od MěÚ</t>
  </si>
  <si>
    <t>dotace ze SR na regionální funkce</t>
  </si>
  <si>
    <t>vlastní příjmy</t>
  </si>
  <si>
    <t>příjmy celkem</t>
  </si>
  <si>
    <t>Výdaje</t>
  </si>
  <si>
    <t>knihy, časopisy, CD</t>
  </si>
  <si>
    <t>spotřební materiál a DDHM</t>
  </si>
  <si>
    <t>energie</t>
  </si>
  <si>
    <t>opravy a udržování</t>
  </si>
  <si>
    <t>cestovné</t>
  </si>
  <si>
    <t>ostatní služby</t>
  </si>
  <si>
    <t>mzdy</t>
  </si>
  <si>
    <t>OON</t>
  </si>
  <si>
    <t>sociální a zdravotní pojištění</t>
  </si>
  <si>
    <t>FKSP</t>
  </si>
  <si>
    <t>ostatní zákonné náklady</t>
  </si>
  <si>
    <t>ostatní náklady</t>
  </si>
  <si>
    <t>výdaje celkem</t>
  </si>
  <si>
    <t>zpracovala: Irena Kalkušová, ekonomka</t>
  </si>
  <si>
    <t>………………………………………….</t>
  </si>
  <si>
    <t>Mgr. Karla Votřelová</t>
  </si>
  <si>
    <t>ředitelka MěK v Českém Krumlově</t>
  </si>
  <si>
    <r>
      <t>na rok 2012</t>
    </r>
    <r>
      <rPr>
        <sz val="12"/>
        <rFont val="Arial CE"/>
        <family val="2"/>
      </rPr>
      <t xml:space="preserve">   (v tis.Kč)</t>
    </r>
  </si>
  <si>
    <t>V Českém Krumlově 21.9.2011</t>
  </si>
  <si>
    <t>ROZPOČET 2012</t>
  </si>
  <si>
    <t>ZŠ Nádraží</t>
  </si>
  <si>
    <t>2005 (skutečnost)</t>
  </si>
  <si>
    <t>2006 (skutečnost)</t>
  </si>
  <si>
    <t>2007 (skutečnost)</t>
  </si>
  <si>
    <t>2008 (skutečnost)</t>
  </si>
  <si>
    <t>2009 (skutečnost)</t>
  </si>
  <si>
    <t>2010 (skutečnost)</t>
  </si>
  <si>
    <t>2011 (plán)</t>
  </si>
  <si>
    <t>leden-červen/2011 skutečnost)</t>
  </si>
  <si>
    <t>Opravy a udržování</t>
  </si>
  <si>
    <t>Spotřeba materiálu</t>
  </si>
  <si>
    <t>Potraviny</t>
  </si>
  <si>
    <t>Voda</t>
  </si>
  <si>
    <t>Teplo</t>
  </si>
  <si>
    <t>El. energie</t>
  </si>
  <si>
    <t>Plyn</t>
  </si>
  <si>
    <t>Ostatní služby,ost.náklady</t>
  </si>
  <si>
    <t>Mzdové prostředky, OON</t>
  </si>
  <si>
    <t>Nákup služeb-ref.mzdy psycholog,školní poradenstské pracoviště</t>
  </si>
  <si>
    <t>Odpisy dlouhodobého majetku</t>
  </si>
  <si>
    <t>Sportovní třídy</t>
  </si>
  <si>
    <t>NANEČISTO</t>
  </si>
  <si>
    <t>CELKEM NÁKLADY</t>
  </si>
  <si>
    <t>Tržby ŠJ</t>
  </si>
  <si>
    <t>Tržby</t>
  </si>
  <si>
    <t>Školné</t>
  </si>
  <si>
    <t>Tržby z pronájmu</t>
  </si>
  <si>
    <t>Úroky</t>
  </si>
  <si>
    <t>Nahodilé příjmy,čerpání fondů</t>
  </si>
  <si>
    <t>Ostatní příspěvky,dotace</t>
  </si>
  <si>
    <t>CELKEM VÝNOSY</t>
  </si>
  <si>
    <t>DOTACE</t>
  </si>
  <si>
    <t>zisk, ztráta</t>
  </si>
  <si>
    <t>rozdíl Kč</t>
  </si>
  <si>
    <t>Smolíková</t>
  </si>
  <si>
    <t>rozdíl %</t>
  </si>
  <si>
    <t>ZŠ T.G.M.</t>
  </si>
  <si>
    <t>leden-červen/2011 (skutečnost)</t>
  </si>
  <si>
    <t>Ostatní služby</t>
  </si>
  <si>
    <t>Tržby z prodeje služeb (LV)</t>
  </si>
  <si>
    <t>ZŠ PLEŠIVEC</t>
  </si>
  <si>
    <t>Tržby z prodeje služeb</t>
  </si>
  <si>
    <t>ZŠ LINECKÁ</t>
  </si>
  <si>
    <t>2012 (návrh)</t>
  </si>
  <si>
    <t>Nákup obědů (ZŠ Plešivec, od 1.9.2009 ZŠ Nádraží)</t>
  </si>
  <si>
    <t>Tržby z pronájmu,služby</t>
  </si>
  <si>
    <t xml:space="preserve">REKAPITULACE - ZŠ </t>
  </si>
  <si>
    <t>T.G.MASARYKA</t>
  </si>
  <si>
    <t>PLEŠIVEC</t>
  </si>
  <si>
    <t>LINECKÁ</t>
  </si>
  <si>
    <t>NÁDRAŽÍ</t>
  </si>
  <si>
    <t>CELKEM</t>
  </si>
  <si>
    <t xml:space="preserve">Potraviny  </t>
  </si>
  <si>
    <t xml:space="preserve">Teplo  </t>
  </si>
  <si>
    <t>Ostatní příspěvky</t>
  </si>
  <si>
    <t>rok 2011</t>
  </si>
  <si>
    <t>MŠ T.G.MASARYKA</t>
  </si>
  <si>
    <t xml:space="preserve">MŠ T.G.M. </t>
  </si>
  <si>
    <t>MŠ ZA SOUDEM</t>
  </si>
  <si>
    <t>Potraviny - VHČ - důchodci</t>
  </si>
  <si>
    <t>MŠ PLEŠIVEC 279</t>
  </si>
  <si>
    <t>2011(plán)</t>
  </si>
  <si>
    <t>MŠ Vyšehrad</t>
  </si>
  <si>
    <t>Mzdové prostředky OON,ÚP</t>
  </si>
  <si>
    <t>Dotace ÚP</t>
  </si>
  <si>
    <t>MŠ Tavírna</t>
  </si>
  <si>
    <t>Mzdové prostředky OSF</t>
  </si>
  <si>
    <t>MŠ Za Nádražím</t>
  </si>
  <si>
    <t>2011 (návrh)</t>
  </si>
  <si>
    <t>MŠ Plešivec 391</t>
  </si>
  <si>
    <t>Potraviny - VHČ -důchodci</t>
  </si>
  <si>
    <t>Tržby VHČ- důchodci</t>
  </si>
  <si>
    <t>REKAPITULACE - MŠ - 2012</t>
  </si>
  <si>
    <t>MŠ T.G.MASAR.</t>
  </si>
  <si>
    <t>MŠ VYŠEHRAD</t>
  </si>
  <si>
    <t>MŠ TAVÍRNA</t>
  </si>
  <si>
    <t>MŠ ZA NÁDRAŽÍM</t>
  </si>
  <si>
    <t>MŠ PLEŠIVEC 391</t>
  </si>
  <si>
    <t>CELKEM MŠ</t>
  </si>
  <si>
    <t>Komentář k rozpočtu na rok 2012</t>
  </si>
  <si>
    <t>Dotace ze SR na regionální funkce</t>
  </si>
  <si>
    <t>Od 1.2.2002 je naše Městská knihovna pověřena  JVK v Český Budějovicích  zajišťováním výkonu regionálních funkcí.</t>
  </si>
  <si>
    <t>Vlastní příjmy</t>
  </si>
  <si>
    <t>Příjmy za zápisné a upomínky od čtenářů MěK a úroky od KB.</t>
  </si>
  <si>
    <t>Knihy,  časopisy a CD</t>
  </si>
  <si>
    <t>Nákup knihovního fondu, časopisů a CD pro MěK, pobočky na Plešivci a Míru.</t>
  </si>
  <si>
    <t>Ceny knih jsou od r.2012 navýšeny o 4%.</t>
  </si>
  <si>
    <t>Spotřební materiál</t>
  </si>
  <si>
    <t>Nákup kancelářských a čistících potřeb, PHM a drobného hmotného majetku.</t>
  </si>
  <si>
    <t>V r.2012 plánujeme rozsáhlejší obměnu počítačové sítě.</t>
  </si>
  <si>
    <r>
      <t>Energie</t>
    </r>
    <r>
      <rPr>
        <sz val="12"/>
        <rFont val="Times New Roman"/>
        <family val="1"/>
      </rPr>
      <t xml:space="preserve"> – spotřeba el. energie,, tepla a teplé vody v MěK, galerii a na pobočkách.</t>
    </r>
  </si>
  <si>
    <t>Předpokládaná částka na tento výdaj na r.2012 je nižší. Prozatím se nepotvrdilo navýšení ceny a větší spotřeba energií, byly odstraněny nákladnější plynové spotřebiče.</t>
  </si>
  <si>
    <t>Údržba a opravy počítačů, služebního automobilu, běžné opravy v MěK a pobočkách.</t>
  </si>
  <si>
    <r>
      <t>Cestovné</t>
    </r>
    <r>
      <rPr>
        <sz val="12"/>
        <rFont val="Times New Roman"/>
        <family val="1"/>
      </rPr>
      <t xml:space="preserve"> - cestovné zaměstnanců na školení a semináře.</t>
    </r>
  </si>
  <si>
    <t>Školení zaměstnanců, telefonní hovory, poštovné, poplatky, revize,  MVS, vazby knih, poplatky za prodej stravenek, odvoz odpadů, pronájem garáže, nákup licencí a programů.</t>
  </si>
  <si>
    <t>Mzdy</t>
  </si>
  <si>
    <t>Mzdové náklady (13 zaměstnanců, 1 žena na MD) jsou navýšeny pouze o platové postupy dvou zaměstnankyň v r. 2012.</t>
  </si>
  <si>
    <t>Na regionální funkce počítáno s 1,7 pracovním úvazkem, který je hrazen z dotace na RF. V případě legislativních změn bude nutno finance přerozdělit.</t>
  </si>
  <si>
    <t>OON – ostatní osobní náklady</t>
  </si>
  <si>
    <t>Jedna dohoda o pracovní činnosti v rámci RF – rozvoz knihovního fondu, běžné opravy a údržba  služ. automobilu, běžné opravy v objektu MěK a na pobočkách.</t>
  </si>
  <si>
    <t>Dále dohody o provedení práce v rámci kulturně výchovné činnosti v MěK.</t>
  </si>
  <si>
    <r>
      <t xml:space="preserve">Sociální a zdravotní pojištění </t>
    </r>
    <r>
      <rPr>
        <sz val="12"/>
        <rFont val="Times New Roman"/>
        <family val="1"/>
      </rPr>
      <t xml:space="preserve">  - 34 %  ze mzdových nákladů.</t>
    </r>
  </si>
  <si>
    <r>
      <t xml:space="preserve">FKSP  </t>
    </r>
    <r>
      <rPr>
        <sz val="12"/>
        <rFont val="Times New Roman"/>
        <family val="1"/>
      </rPr>
      <t xml:space="preserve"> -  1 % ze mzdových nákladů.</t>
    </r>
  </si>
  <si>
    <r>
      <t>Ostatní zákonné náklady</t>
    </r>
    <r>
      <rPr>
        <sz val="12"/>
        <rFont val="Times New Roman"/>
        <family val="1"/>
      </rPr>
      <t xml:space="preserve"> - náklady na stravování zaměstnanců MěK a náhrady za DPN.</t>
    </r>
  </si>
  <si>
    <t>Ostatní náklady</t>
  </si>
  <si>
    <t>Zákonné pojištění zaměstnanců, pojištění majetku MěK a poboček, poplatky KB, vjezd do města a další poplatky.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</si>
</sst>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#,##0.00"/>
    <numFmt numFmtId="165" formatCode="#,##0.00_ ;[Red]\-#,##0.00\ "/>
    <numFmt numFmtId="166" formatCode="#,##0_ ;[Red]\-#,##0\ "/>
    <numFmt numFmtId="167" formatCode="#,##0.0"/>
    <numFmt numFmtId="168" formatCode="[$-405]d\.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38"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sz val="11"/>
      <name val="Arial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b/>
      <u val="single"/>
      <sz val="12"/>
      <name val="Arial CE"/>
      <family val="0"/>
    </font>
    <font>
      <b/>
      <u val="single"/>
      <sz val="8"/>
      <name val="Arial CE"/>
      <family val="2"/>
    </font>
    <font>
      <b/>
      <sz val="8"/>
      <name val="Arial CE"/>
      <family val="0"/>
    </font>
    <font>
      <u val="single"/>
      <sz val="8"/>
      <name val="Arial CE"/>
      <family val="2"/>
    </font>
    <font>
      <b/>
      <u val="single"/>
      <sz val="7"/>
      <color indexed="10"/>
      <name val="Arial CE"/>
      <family val="0"/>
    </font>
    <font>
      <b/>
      <u val="single"/>
      <sz val="7"/>
      <name val="Arial CE"/>
      <family val="0"/>
    </font>
    <font>
      <b/>
      <sz val="10"/>
      <name val="Arial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3" borderId="8" applyNumberFormat="0" applyAlignment="0" applyProtection="0"/>
    <xf numFmtId="0" fontId="23" fillId="13" borderId="9" applyNumberFormat="0" applyAlignment="0" applyProtection="0"/>
    <xf numFmtId="0" fontId="24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</cellStyleXfs>
  <cellXfs count="49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6" fillId="0" borderId="0" xfId="57" applyFont="1">
      <alignment/>
      <protection/>
    </xf>
    <xf numFmtId="3" fontId="26" fillId="0" borderId="0" xfId="57" applyNumberFormat="1" applyFont="1">
      <alignment/>
      <protection/>
    </xf>
    <xf numFmtId="3" fontId="25" fillId="0" borderId="0" xfId="57" applyNumberFormat="1" applyFont="1" applyFill="1" applyAlignment="1">
      <alignment wrapText="1"/>
      <protection/>
    </xf>
    <xf numFmtId="3" fontId="9" fillId="0" borderId="0" xfId="57" applyNumberFormat="1">
      <alignment/>
      <protection/>
    </xf>
    <xf numFmtId="3" fontId="9" fillId="0" borderId="0" xfId="61" applyNumberFormat="1">
      <alignment/>
      <protection/>
    </xf>
    <xf numFmtId="0" fontId="9" fillId="0" borderId="0" xfId="61">
      <alignment/>
      <protection/>
    </xf>
    <xf numFmtId="0" fontId="25" fillId="0" borderId="0" xfId="57" applyFont="1">
      <alignment/>
      <protection/>
    </xf>
    <xf numFmtId="3" fontId="25" fillId="0" borderId="0" xfId="57" applyNumberFormat="1" applyFont="1" applyAlignment="1">
      <alignment horizontal="center"/>
      <protection/>
    </xf>
    <xf numFmtId="3" fontId="25" fillId="0" borderId="0" xfId="57" applyNumberFormat="1" applyFont="1" applyAlignment="1">
      <alignment horizontal="center"/>
      <protection/>
    </xf>
    <xf numFmtId="3" fontId="9" fillId="0" borderId="0" xfId="57" applyNumberFormat="1" applyAlignment="1">
      <alignment horizontal="center"/>
      <protection/>
    </xf>
    <xf numFmtId="0" fontId="27" fillId="18" borderId="11" xfId="57" applyFont="1" applyFill="1" applyBorder="1">
      <alignment/>
      <protection/>
    </xf>
    <xf numFmtId="3" fontId="27" fillId="18" borderId="12" xfId="57" applyNumberFormat="1" applyFont="1" applyFill="1" applyBorder="1" applyAlignment="1">
      <alignment horizontal="center" wrapText="1"/>
      <protection/>
    </xf>
    <xf numFmtId="3" fontId="27" fillId="18" borderId="11" xfId="57" applyNumberFormat="1" applyFont="1" applyFill="1" applyBorder="1" applyAlignment="1">
      <alignment horizontal="center" wrapText="1"/>
      <protection/>
    </xf>
    <xf numFmtId="3" fontId="27" fillId="18" borderId="13" xfId="57" applyNumberFormat="1" applyFont="1" applyFill="1" applyBorder="1" applyAlignment="1">
      <alignment horizontal="center" wrapText="1"/>
      <protection/>
    </xf>
    <xf numFmtId="3" fontId="27" fillId="18" borderId="14" xfId="57" applyNumberFormat="1" applyFont="1" applyFill="1" applyBorder="1" applyAlignment="1">
      <alignment horizontal="center" wrapText="1"/>
      <protection/>
    </xf>
    <xf numFmtId="0" fontId="25" fillId="0" borderId="15" xfId="57" applyFont="1" applyBorder="1">
      <alignment/>
      <protection/>
    </xf>
    <xf numFmtId="0" fontId="28" fillId="0" borderId="16" xfId="57" applyFont="1" applyBorder="1">
      <alignment/>
      <protection/>
    </xf>
    <xf numFmtId="3" fontId="25" fillId="0" borderId="17" xfId="57" applyNumberFormat="1" applyFont="1" applyBorder="1">
      <alignment/>
      <protection/>
    </xf>
    <xf numFmtId="3" fontId="25" fillId="0" borderId="15" xfId="57" applyNumberFormat="1" applyFont="1" applyBorder="1">
      <alignment/>
      <protection/>
    </xf>
    <xf numFmtId="3" fontId="25" fillId="0" borderId="15" xfId="69" applyNumberFormat="1" applyFont="1" applyBorder="1">
      <alignment/>
      <protection/>
    </xf>
    <xf numFmtId="4" fontId="25" fillId="0" borderId="18" xfId="69" applyNumberFormat="1" applyFont="1" applyBorder="1">
      <alignment/>
      <protection/>
    </xf>
    <xf numFmtId="4" fontId="25" fillId="0" borderId="18" xfId="69" applyNumberFormat="1" applyFont="1" applyFill="1" applyBorder="1">
      <alignment/>
      <protection/>
    </xf>
    <xf numFmtId="0" fontId="25" fillId="0" borderId="19" xfId="57" applyFont="1" applyBorder="1">
      <alignment/>
      <protection/>
    </xf>
    <xf numFmtId="0" fontId="28" fillId="0" borderId="20" xfId="57" applyFont="1" applyBorder="1">
      <alignment/>
      <protection/>
    </xf>
    <xf numFmtId="3" fontId="25" fillId="0" borderId="21" xfId="57" applyNumberFormat="1" applyFont="1" applyBorder="1">
      <alignment/>
      <protection/>
    </xf>
    <xf numFmtId="3" fontId="25" fillId="0" borderId="19" xfId="57" applyNumberFormat="1" applyFont="1" applyBorder="1">
      <alignment/>
      <protection/>
    </xf>
    <xf numFmtId="3" fontId="25" fillId="0" borderId="19" xfId="69" applyNumberFormat="1" applyFont="1" applyBorder="1">
      <alignment/>
      <protection/>
    </xf>
    <xf numFmtId="0" fontId="25" fillId="0" borderId="19" xfId="57" applyFont="1" applyBorder="1" applyAlignment="1">
      <alignment wrapText="1"/>
      <protection/>
    </xf>
    <xf numFmtId="3" fontId="25" fillId="0" borderId="22" xfId="69" applyNumberFormat="1" applyFont="1" applyBorder="1">
      <alignment/>
      <protection/>
    </xf>
    <xf numFmtId="0" fontId="25" fillId="0" borderId="23" xfId="57" applyFont="1" applyBorder="1">
      <alignment/>
      <protection/>
    </xf>
    <xf numFmtId="3" fontId="25" fillId="0" borderId="24" xfId="57" applyNumberFormat="1" applyFont="1" applyBorder="1">
      <alignment/>
      <protection/>
    </xf>
    <xf numFmtId="3" fontId="25" fillId="0" borderId="23" xfId="57" applyNumberFormat="1" applyFont="1" applyBorder="1">
      <alignment/>
      <protection/>
    </xf>
    <xf numFmtId="3" fontId="25" fillId="0" borderId="23" xfId="69" applyNumberFormat="1" applyFont="1" applyBorder="1">
      <alignment/>
      <protection/>
    </xf>
    <xf numFmtId="4" fontId="25" fillId="0" borderId="25" xfId="69" applyNumberFormat="1" applyFont="1" applyBorder="1">
      <alignment/>
      <protection/>
    </xf>
    <xf numFmtId="0" fontId="28" fillId="18" borderId="26" xfId="57" applyFont="1" applyFill="1" applyBorder="1">
      <alignment/>
      <protection/>
    </xf>
    <xf numFmtId="3" fontId="28" fillId="18" borderId="27" xfId="57" applyNumberFormat="1" applyFont="1" applyFill="1" applyBorder="1" applyAlignment="1">
      <alignment horizontal="right"/>
      <protection/>
    </xf>
    <xf numFmtId="3" fontId="28" fillId="18" borderId="14" xfId="57" applyNumberFormat="1" applyFont="1" applyFill="1" applyBorder="1" applyAlignment="1">
      <alignment horizontal="right"/>
      <protection/>
    </xf>
    <xf numFmtId="3" fontId="25" fillId="0" borderId="0" xfId="57" applyNumberFormat="1" applyFont="1">
      <alignment/>
      <protection/>
    </xf>
    <xf numFmtId="0" fontId="28" fillId="0" borderId="18" xfId="57" applyFont="1" applyBorder="1">
      <alignment/>
      <protection/>
    </xf>
    <xf numFmtId="3" fontId="25" fillId="0" borderId="17" xfId="69" applyNumberFormat="1" applyFont="1" applyBorder="1">
      <alignment/>
      <protection/>
    </xf>
    <xf numFmtId="3" fontId="25" fillId="0" borderId="28" xfId="69" applyNumberFormat="1" applyFont="1" applyBorder="1">
      <alignment/>
      <protection/>
    </xf>
    <xf numFmtId="4" fontId="25" fillId="0" borderId="15" xfId="69" applyNumberFormat="1" applyFont="1" applyBorder="1">
      <alignment/>
      <protection/>
    </xf>
    <xf numFmtId="4" fontId="25" fillId="0" borderId="15" xfId="69" applyNumberFormat="1" applyFont="1" applyFill="1" applyBorder="1">
      <alignment/>
      <protection/>
    </xf>
    <xf numFmtId="0" fontId="25" fillId="0" borderId="29" xfId="57" applyFont="1" applyBorder="1">
      <alignment/>
      <protection/>
    </xf>
    <xf numFmtId="3" fontId="25" fillId="0" borderId="29" xfId="57" applyNumberFormat="1" applyFont="1" applyBorder="1">
      <alignment/>
      <protection/>
    </xf>
    <xf numFmtId="3" fontId="25" fillId="0" borderId="21" xfId="69" applyNumberFormat="1" applyFont="1" applyBorder="1">
      <alignment/>
      <protection/>
    </xf>
    <xf numFmtId="3" fontId="25" fillId="0" borderId="30" xfId="69" applyNumberFormat="1" applyFont="1" applyBorder="1">
      <alignment/>
      <protection/>
    </xf>
    <xf numFmtId="4" fontId="25" fillId="0" borderId="19" xfId="69" applyNumberFormat="1" applyFont="1" applyBorder="1">
      <alignment/>
      <protection/>
    </xf>
    <xf numFmtId="4" fontId="25" fillId="0" borderId="19" xfId="69" applyNumberFormat="1" applyFont="1" applyFill="1" applyBorder="1">
      <alignment/>
      <protection/>
    </xf>
    <xf numFmtId="4" fontId="25" fillId="0" borderId="22" xfId="69" applyNumberFormat="1" applyFont="1" applyBorder="1">
      <alignment/>
      <protection/>
    </xf>
    <xf numFmtId="3" fontId="25" fillId="0" borderId="31" xfId="57" applyNumberFormat="1" applyFont="1" applyBorder="1">
      <alignment/>
      <protection/>
    </xf>
    <xf numFmtId="0" fontId="28" fillId="18" borderId="14" xfId="57" applyFont="1" applyFill="1" applyBorder="1">
      <alignment/>
      <protection/>
    </xf>
    <xf numFmtId="3" fontId="28" fillId="18" borderId="26" xfId="57" applyNumberFormat="1" applyFont="1" applyFill="1" applyBorder="1" applyAlignment="1">
      <alignment horizontal="right"/>
      <protection/>
    </xf>
    <xf numFmtId="3" fontId="25" fillId="0" borderId="0" xfId="57" applyNumberFormat="1" applyFont="1" applyAlignment="1">
      <alignment horizontal="right"/>
      <protection/>
    </xf>
    <xf numFmtId="3" fontId="27" fillId="18" borderId="14" xfId="57" applyNumberFormat="1" applyFont="1" applyFill="1" applyBorder="1">
      <alignment/>
      <protection/>
    </xf>
    <xf numFmtId="3" fontId="28" fillId="18" borderId="14" xfId="69" applyNumberFormat="1" applyFont="1" applyFill="1" applyBorder="1">
      <alignment/>
      <protection/>
    </xf>
    <xf numFmtId="4" fontId="28" fillId="18" borderId="14" xfId="69" applyNumberFormat="1" applyFont="1" applyFill="1" applyBorder="1">
      <alignment/>
      <protection/>
    </xf>
    <xf numFmtId="0" fontId="29" fillId="0" borderId="14" xfId="57" applyFont="1" applyBorder="1">
      <alignment/>
      <protection/>
    </xf>
    <xf numFmtId="3" fontId="25" fillId="0" borderId="32" xfId="57" applyNumberFormat="1" applyFont="1" applyBorder="1" applyAlignment="1">
      <alignment horizontal="right"/>
      <protection/>
    </xf>
    <xf numFmtId="3" fontId="25" fillId="0" borderId="14" xfId="57" applyNumberFormat="1" applyFont="1" applyBorder="1" applyAlignment="1">
      <alignment horizontal="right"/>
      <protection/>
    </xf>
    <xf numFmtId="14" fontId="25" fillId="0" borderId="0" xfId="57" applyNumberFormat="1" applyFont="1" applyAlignment="1">
      <alignment horizontal="left"/>
      <protection/>
    </xf>
    <xf numFmtId="0" fontId="28" fillId="0" borderId="0" xfId="57" applyFont="1">
      <alignment/>
      <protection/>
    </xf>
    <xf numFmtId="3" fontId="28" fillId="0" borderId="0" xfId="57" applyNumberFormat="1" applyFont="1">
      <alignment/>
      <protection/>
    </xf>
    <xf numFmtId="3" fontId="28" fillId="18" borderId="32" xfId="57" applyNumberFormat="1" applyFont="1" applyFill="1" applyBorder="1">
      <alignment/>
      <protection/>
    </xf>
    <xf numFmtId="3" fontId="28" fillId="18" borderId="14" xfId="57" applyNumberFormat="1" applyFont="1" applyFill="1" applyBorder="1">
      <alignment/>
      <protection/>
    </xf>
    <xf numFmtId="3" fontId="30" fillId="0" borderId="0" xfId="61" applyNumberFormat="1" applyFont="1" applyBorder="1">
      <alignment/>
      <protection/>
    </xf>
    <xf numFmtId="3" fontId="28" fillId="18" borderId="33" xfId="57" applyNumberFormat="1" applyFont="1" applyFill="1" applyBorder="1">
      <alignment/>
      <protection/>
    </xf>
    <xf numFmtId="3" fontId="28" fillId="18" borderId="34" xfId="57" applyNumberFormat="1" applyFont="1" applyFill="1" applyBorder="1">
      <alignment/>
      <protection/>
    </xf>
    <xf numFmtId="0" fontId="9" fillId="0" borderId="0" xfId="61" applyFill="1" applyBorder="1">
      <alignment/>
      <protection/>
    </xf>
    <xf numFmtId="3" fontId="9" fillId="0" borderId="0" xfId="57" applyNumberFormat="1" applyFont="1">
      <alignment/>
      <protection/>
    </xf>
    <xf numFmtId="14" fontId="0" fillId="0" borderId="0" xfId="69" applyNumberFormat="1" applyFill="1" applyBorder="1">
      <alignment/>
      <protection/>
    </xf>
    <xf numFmtId="0" fontId="0" fillId="0" borderId="0" xfId="69" applyFill="1" applyBorder="1">
      <alignment/>
      <protection/>
    </xf>
    <xf numFmtId="3" fontId="0" fillId="0" borderId="0" xfId="69" applyNumberFormat="1" applyFill="1" applyBorder="1">
      <alignment/>
      <protection/>
    </xf>
    <xf numFmtId="4" fontId="31" fillId="0" borderId="0" xfId="61" applyNumberFormat="1" applyFont="1" applyFill="1" applyBorder="1">
      <alignment/>
      <protection/>
    </xf>
    <xf numFmtId="3" fontId="32" fillId="0" borderId="0" xfId="69" applyNumberFormat="1" applyFont="1" applyFill="1" applyBorder="1">
      <alignment/>
      <protection/>
    </xf>
    <xf numFmtId="3" fontId="9" fillId="0" borderId="0" xfId="61" applyNumberFormat="1" applyFill="1" applyBorder="1">
      <alignment/>
      <protection/>
    </xf>
    <xf numFmtId="14" fontId="0" fillId="0" borderId="0" xfId="69" applyNumberFormat="1" applyFill="1" applyBorder="1" applyAlignment="1">
      <alignment horizontal="left"/>
      <protection/>
    </xf>
    <xf numFmtId="0" fontId="9" fillId="0" borderId="0" xfId="57">
      <alignment/>
      <protection/>
    </xf>
    <xf numFmtId="0" fontId="0" fillId="0" borderId="0" xfId="71" applyFill="1" applyBorder="1">
      <alignment/>
      <protection/>
    </xf>
    <xf numFmtId="0" fontId="0" fillId="0" borderId="0" xfId="71">
      <alignment/>
      <protection/>
    </xf>
    <xf numFmtId="0" fontId="25" fillId="0" borderId="0" xfId="57" applyFont="1" applyAlignment="1">
      <alignment horizontal="center"/>
      <protection/>
    </xf>
    <xf numFmtId="0" fontId="25" fillId="0" borderId="0" xfId="57" applyFont="1" applyAlignment="1">
      <alignment horizontal="center"/>
      <protection/>
    </xf>
    <xf numFmtId="0" fontId="9" fillId="0" borderId="0" xfId="57" applyAlignment="1">
      <alignment horizontal="center"/>
      <protection/>
    </xf>
    <xf numFmtId="0" fontId="27" fillId="18" borderId="11" xfId="57" applyFont="1" applyFill="1" applyBorder="1" applyAlignment="1">
      <alignment horizontal="center" wrapText="1"/>
      <protection/>
    </xf>
    <xf numFmtId="14" fontId="27" fillId="18" borderId="11" xfId="57" applyNumberFormat="1" applyFont="1" applyFill="1" applyBorder="1" applyAlignment="1">
      <alignment horizontal="center" wrapText="1"/>
      <protection/>
    </xf>
    <xf numFmtId="0" fontId="28" fillId="0" borderId="35" xfId="57" applyFont="1" applyBorder="1">
      <alignment/>
      <protection/>
    </xf>
    <xf numFmtId="4" fontId="25" fillId="0" borderId="15" xfId="71" applyNumberFormat="1" applyFont="1" applyBorder="1">
      <alignment/>
      <protection/>
    </xf>
    <xf numFmtId="1" fontId="28" fillId="0" borderId="0" xfId="71" applyNumberFormat="1" applyFont="1" applyFill="1" applyBorder="1" applyAlignment="1">
      <alignment horizontal="right"/>
      <protection/>
    </xf>
    <xf numFmtId="0" fontId="28" fillId="0" borderId="21" xfId="57" applyFont="1" applyBorder="1">
      <alignment/>
      <protection/>
    </xf>
    <xf numFmtId="4" fontId="25" fillId="0" borderId="19" xfId="71" applyNumberFormat="1" applyFont="1" applyBorder="1">
      <alignment/>
      <protection/>
    </xf>
    <xf numFmtId="4" fontId="28" fillId="0" borderId="0" xfId="71" applyNumberFormat="1" applyFont="1" applyFill="1" applyBorder="1">
      <alignment/>
      <protection/>
    </xf>
    <xf numFmtId="4" fontId="25" fillId="0" borderId="23" xfId="71" applyNumberFormat="1" applyFont="1" applyBorder="1">
      <alignment/>
      <protection/>
    </xf>
    <xf numFmtId="3" fontId="28" fillId="0" borderId="0" xfId="71" applyNumberFormat="1" applyFont="1" applyFill="1" applyBorder="1" applyAlignment="1">
      <alignment horizontal="right"/>
      <protection/>
    </xf>
    <xf numFmtId="0" fontId="28" fillId="0" borderId="36" xfId="57" applyFont="1" applyBorder="1">
      <alignment/>
      <protection/>
    </xf>
    <xf numFmtId="4" fontId="25" fillId="0" borderId="0" xfId="57" applyNumberFormat="1" applyFont="1" applyAlignment="1">
      <alignment horizontal="right"/>
      <protection/>
    </xf>
    <xf numFmtId="3" fontId="28" fillId="18" borderId="14" xfId="71" applyNumberFormat="1" applyFont="1" applyFill="1" applyBorder="1">
      <alignment/>
      <protection/>
    </xf>
    <xf numFmtId="3" fontId="0" fillId="0" borderId="0" xfId="71" applyNumberFormat="1" applyFill="1" applyBorder="1">
      <alignment/>
      <protection/>
    </xf>
    <xf numFmtId="0" fontId="27" fillId="0" borderId="14" xfId="57" applyFont="1" applyBorder="1">
      <alignment/>
      <protection/>
    </xf>
    <xf numFmtId="0" fontId="28" fillId="0" borderId="0" xfId="57" applyFont="1">
      <alignment/>
      <protection/>
    </xf>
    <xf numFmtId="3" fontId="28" fillId="0" borderId="32" xfId="57" applyNumberFormat="1" applyFont="1" applyBorder="1" applyAlignment="1">
      <alignment horizontal="right"/>
      <protection/>
    </xf>
    <xf numFmtId="3" fontId="28" fillId="0" borderId="14" xfId="57" applyNumberFormat="1" applyFont="1" applyBorder="1" applyAlignment="1">
      <alignment horizontal="right"/>
      <protection/>
    </xf>
    <xf numFmtId="0" fontId="32" fillId="0" borderId="0" xfId="71" applyFont="1" applyFill="1" applyBorder="1">
      <alignment/>
      <protection/>
    </xf>
    <xf numFmtId="0" fontId="28" fillId="18" borderId="32" xfId="57" applyFont="1" applyFill="1" applyBorder="1">
      <alignment/>
      <protection/>
    </xf>
    <xf numFmtId="0" fontId="28" fillId="18" borderId="33" xfId="57" applyFont="1" applyFill="1" applyBorder="1">
      <alignment/>
      <protection/>
    </xf>
    <xf numFmtId="10" fontId="28" fillId="18" borderId="34" xfId="57" applyNumberFormat="1" applyFont="1" applyFill="1" applyBorder="1">
      <alignment/>
      <protection/>
    </xf>
    <xf numFmtId="14" fontId="0" fillId="0" borderId="0" xfId="71" applyNumberFormat="1" applyFill="1" applyBorder="1">
      <alignment/>
      <protection/>
    </xf>
    <xf numFmtId="14" fontId="0" fillId="0" borderId="0" xfId="71" applyNumberFormat="1" applyFill="1" applyBorder="1" applyAlignment="1">
      <alignment horizontal="left"/>
      <protection/>
    </xf>
    <xf numFmtId="0" fontId="27" fillId="18" borderId="32" xfId="57" applyFont="1" applyFill="1" applyBorder="1" applyAlignment="1">
      <alignment horizontal="center" wrapText="1"/>
      <protection/>
    </xf>
    <xf numFmtId="0" fontId="27" fillId="18" borderId="14" xfId="57" applyFont="1" applyFill="1" applyBorder="1" applyAlignment="1">
      <alignment horizontal="center" wrapText="1"/>
      <protection/>
    </xf>
    <xf numFmtId="0" fontId="27" fillId="18" borderId="37" xfId="57" applyFont="1" applyFill="1" applyBorder="1" applyAlignment="1">
      <alignment horizontal="center" wrapText="1"/>
      <protection/>
    </xf>
    <xf numFmtId="14" fontId="27" fillId="18" borderId="32" xfId="57" applyNumberFormat="1" applyFont="1" applyFill="1" applyBorder="1" applyAlignment="1">
      <alignment horizontal="center" wrapText="1"/>
      <protection/>
    </xf>
    <xf numFmtId="4" fontId="25" fillId="0" borderId="19" xfId="70" applyNumberFormat="1" applyFont="1" applyBorder="1">
      <alignment/>
      <protection/>
    </xf>
    <xf numFmtId="4" fontId="25" fillId="0" borderId="15" xfId="70" applyNumberFormat="1" applyFont="1" applyBorder="1">
      <alignment/>
      <protection/>
    </xf>
    <xf numFmtId="4" fontId="25" fillId="0" borderId="38" xfId="70" applyNumberFormat="1" applyFont="1" applyBorder="1">
      <alignment/>
      <protection/>
    </xf>
    <xf numFmtId="4" fontId="25" fillId="0" borderId="29" xfId="70" applyNumberFormat="1" applyFont="1" applyBorder="1">
      <alignment/>
      <protection/>
    </xf>
    <xf numFmtId="3" fontId="25" fillId="0" borderId="28" xfId="57" applyNumberFormat="1" applyFont="1" applyBorder="1">
      <alignment/>
      <protection/>
    </xf>
    <xf numFmtId="4" fontId="25" fillId="0" borderId="39" xfId="70" applyNumberFormat="1" applyFont="1" applyBorder="1">
      <alignment/>
      <protection/>
    </xf>
    <xf numFmtId="3" fontId="25" fillId="0" borderId="30" xfId="57" applyNumberFormat="1" applyFont="1" applyBorder="1">
      <alignment/>
      <protection/>
    </xf>
    <xf numFmtId="3" fontId="25" fillId="0" borderId="30" xfId="57" applyNumberFormat="1" applyFont="1" applyFill="1" applyBorder="1">
      <alignment/>
      <protection/>
    </xf>
    <xf numFmtId="3" fontId="25" fillId="0" borderId="19" xfId="57" applyNumberFormat="1" applyFont="1" applyFill="1" applyBorder="1">
      <alignment/>
      <protection/>
    </xf>
    <xf numFmtId="0" fontId="28" fillId="0" borderId="39" xfId="57" applyFont="1" applyBorder="1">
      <alignment/>
      <protection/>
    </xf>
    <xf numFmtId="0" fontId="28" fillId="0" borderId="40" xfId="57" applyFont="1" applyBorder="1">
      <alignment/>
      <protection/>
    </xf>
    <xf numFmtId="4" fontId="25" fillId="0" borderId="23" xfId="70" applyNumberFormat="1" applyFont="1" applyBorder="1">
      <alignment/>
      <protection/>
    </xf>
    <xf numFmtId="4" fontId="25" fillId="0" borderId="41" xfId="70" applyNumberFormat="1" applyFont="1" applyBorder="1">
      <alignment/>
      <protection/>
    </xf>
    <xf numFmtId="4" fontId="25" fillId="0" borderId="42" xfId="70" applyNumberFormat="1" applyFont="1" applyBorder="1">
      <alignment/>
      <protection/>
    </xf>
    <xf numFmtId="3" fontId="28" fillId="18" borderId="32" xfId="57" applyNumberFormat="1" applyFont="1" applyFill="1" applyBorder="1" applyAlignment="1">
      <alignment horizontal="right"/>
      <protection/>
    </xf>
    <xf numFmtId="3" fontId="28" fillId="18" borderId="43" xfId="57" applyNumberFormat="1" applyFont="1" applyFill="1" applyBorder="1" applyAlignment="1">
      <alignment horizontal="right"/>
      <protection/>
    </xf>
    <xf numFmtId="4" fontId="25" fillId="0" borderId="44" xfId="70" applyNumberFormat="1" applyFont="1" applyBorder="1">
      <alignment/>
      <protection/>
    </xf>
    <xf numFmtId="0" fontId="25" fillId="0" borderId="19" xfId="61" applyFont="1" applyFill="1" applyBorder="1">
      <alignment/>
      <protection/>
    </xf>
    <xf numFmtId="3" fontId="25" fillId="0" borderId="45" xfId="57" applyNumberFormat="1" applyFont="1" applyBorder="1">
      <alignment/>
      <protection/>
    </xf>
    <xf numFmtId="0" fontId="25" fillId="0" borderId="22" xfId="57" applyFont="1" applyBorder="1">
      <alignment/>
      <protection/>
    </xf>
    <xf numFmtId="3" fontId="25" fillId="0" borderId="22" xfId="57" applyNumberFormat="1" applyFont="1" applyBorder="1">
      <alignment/>
      <protection/>
    </xf>
    <xf numFmtId="4" fontId="25" fillId="0" borderId="22" xfId="70" applyNumberFormat="1" applyFont="1" applyBorder="1">
      <alignment/>
      <protection/>
    </xf>
    <xf numFmtId="4" fontId="25" fillId="0" borderId="0" xfId="70" applyNumberFormat="1" applyFont="1" applyBorder="1">
      <alignment/>
      <protection/>
    </xf>
    <xf numFmtId="3" fontId="25" fillId="0" borderId="46" xfId="57" applyNumberFormat="1" applyFont="1" applyBorder="1">
      <alignment/>
      <protection/>
    </xf>
    <xf numFmtId="3" fontId="28" fillId="18" borderId="37" xfId="57" applyNumberFormat="1" applyFont="1" applyFill="1" applyBorder="1" applyAlignment="1">
      <alignment horizontal="right"/>
      <protection/>
    </xf>
    <xf numFmtId="0" fontId="27" fillId="18" borderId="14" xfId="57" applyFont="1" applyFill="1" applyBorder="1">
      <alignment/>
      <protection/>
    </xf>
    <xf numFmtId="4" fontId="28" fillId="18" borderId="47" xfId="70" applyNumberFormat="1" applyFont="1" applyFill="1" applyBorder="1">
      <alignment/>
      <protection/>
    </xf>
    <xf numFmtId="4" fontId="28" fillId="18" borderId="48" xfId="70" applyNumberFormat="1" applyFont="1" applyFill="1" applyBorder="1">
      <alignment/>
      <protection/>
    </xf>
    <xf numFmtId="4" fontId="9" fillId="0" borderId="0" xfId="61" applyNumberFormat="1">
      <alignment/>
      <protection/>
    </xf>
    <xf numFmtId="14" fontId="0" fillId="0" borderId="0" xfId="70" applyNumberFormat="1" applyFill="1" applyBorder="1">
      <alignment/>
      <protection/>
    </xf>
    <xf numFmtId="0" fontId="0" fillId="0" borderId="0" xfId="70" applyFill="1" applyBorder="1">
      <alignment/>
      <protection/>
    </xf>
    <xf numFmtId="0" fontId="32" fillId="0" borderId="0" xfId="70" applyFont="1" applyFill="1" applyBorder="1">
      <alignment/>
      <protection/>
    </xf>
    <xf numFmtId="0" fontId="0" fillId="0" borderId="0" xfId="68" applyFill="1" applyBorder="1">
      <alignment/>
      <protection/>
    </xf>
    <xf numFmtId="14" fontId="27" fillId="18" borderId="14" xfId="57" applyNumberFormat="1" applyFont="1" applyFill="1" applyBorder="1" applyAlignment="1">
      <alignment horizontal="center" wrapText="1"/>
      <protection/>
    </xf>
    <xf numFmtId="0" fontId="28" fillId="0" borderId="29" xfId="57" applyFont="1" applyBorder="1">
      <alignment/>
      <protection/>
    </xf>
    <xf numFmtId="4" fontId="25" fillId="0" borderId="19" xfId="68" applyNumberFormat="1" applyFont="1" applyBorder="1">
      <alignment/>
      <protection/>
    </xf>
    <xf numFmtId="4" fontId="25" fillId="0" borderId="39" xfId="68" applyNumberFormat="1" applyFont="1" applyBorder="1">
      <alignment/>
      <protection/>
    </xf>
    <xf numFmtId="4" fontId="25" fillId="0" borderId="18" xfId="68" applyNumberFormat="1" applyFont="1" applyBorder="1">
      <alignment/>
      <protection/>
    </xf>
    <xf numFmtId="1" fontId="28" fillId="0" borderId="0" xfId="68" applyNumberFormat="1" applyFont="1" applyFill="1" applyBorder="1" applyAlignment="1">
      <alignment horizontal="right"/>
      <protection/>
    </xf>
    <xf numFmtId="0" fontId="28" fillId="0" borderId="19" xfId="57" applyFont="1" applyBorder="1">
      <alignment/>
      <protection/>
    </xf>
    <xf numFmtId="4" fontId="28" fillId="0" borderId="0" xfId="68" applyNumberFormat="1" applyFont="1" applyFill="1" applyBorder="1">
      <alignment/>
      <protection/>
    </xf>
    <xf numFmtId="4" fontId="25" fillId="0" borderId="0" xfId="68" applyNumberFormat="1" applyFont="1">
      <alignment/>
      <protection/>
    </xf>
    <xf numFmtId="3" fontId="25" fillId="0" borderId="42" xfId="57" applyNumberFormat="1" applyFont="1" applyBorder="1">
      <alignment/>
      <protection/>
    </xf>
    <xf numFmtId="3" fontId="25" fillId="0" borderId="42" xfId="57" applyNumberFormat="1" applyFont="1" applyFill="1" applyBorder="1">
      <alignment/>
      <protection/>
    </xf>
    <xf numFmtId="0" fontId="25" fillId="0" borderId="42" xfId="57" applyFont="1" applyBorder="1">
      <alignment/>
      <protection/>
    </xf>
    <xf numFmtId="4" fontId="25" fillId="0" borderId="42" xfId="68" applyNumberFormat="1" applyFont="1" applyBorder="1">
      <alignment/>
      <protection/>
    </xf>
    <xf numFmtId="4" fontId="25" fillId="0" borderId="49" xfId="68" applyNumberFormat="1" applyFont="1" applyBorder="1">
      <alignment/>
      <protection/>
    </xf>
    <xf numFmtId="0" fontId="9" fillId="0" borderId="0" xfId="61" applyBorder="1">
      <alignment/>
      <protection/>
    </xf>
    <xf numFmtId="3" fontId="28" fillId="0" borderId="0" xfId="68" applyNumberFormat="1" applyFont="1" applyFill="1" applyBorder="1" applyAlignment="1">
      <alignment horizontal="right"/>
      <protection/>
    </xf>
    <xf numFmtId="4" fontId="25" fillId="0" borderId="15" xfId="68" applyNumberFormat="1" applyFont="1" applyBorder="1">
      <alignment/>
      <protection/>
    </xf>
    <xf numFmtId="3" fontId="25" fillId="0" borderId="0" xfId="57" applyNumberFormat="1" applyFont="1" applyBorder="1">
      <alignment/>
      <protection/>
    </xf>
    <xf numFmtId="4" fontId="28" fillId="18" borderId="14" xfId="68" applyNumberFormat="1" applyFont="1" applyFill="1" applyBorder="1">
      <alignment/>
      <protection/>
    </xf>
    <xf numFmtId="14" fontId="0" fillId="0" borderId="0" xfId="68" applyNumberFormat="1" applyFill="1" applyBorder="1">
      <alignment/>
      <protection/>
    </xf>
    <xf numFmtId="0" fontId="32" fillId="0" borderId="0" xfId="68" applyFont="1" applyFill="1" applyBorder="1">
      <alignment/>
      <protection/>
    </xf>
    <xf numFmtId="14" fontId="0" fillId="0" borderId="0" xfId="68" applyNumberFormat="1" applyFill="1" applyBorder="1" applyAlignment="1">
      <alignment horizontal="left"/>
      <protection/>
    </xf>
    <xf numFmtId="0" fontId="27" fillId="18" borderId="11" xfId="61" applyFont="1" applyFill="1" applyBorder="1">
      <alignment/>
      <protection/>
    </xf>
    <xf numFmtId="0" fontId="28" fillId="18" borderId="50" xfId="61" applyFont="1" applyFill="1" applyBorder="1" applyAlignment="1">
      <alignment horizontal="center"/>
      <protection/>
    </xf>
    <xf numFmtId="0" fontId="28" fillId="18" borderId="14" xfId="61" applyFont="1" applyFill="1" applyBorder="1" applyAlignment="1">
      <alignment horizontal="center"/>
      <protection/>
    </xf>
    <xf numFmtId="3" fontId="28" fillId="18" borderId="33" xfId="61" applyNumberFormat="1" applyFont="1" applyFill="1" applyBorder="1" applyAlignment="1">
      <alignment horizontal="center"/>
      <protection/>
    </xf>
    <xf numFmtId="3" fontId="28" fillId="18" borderId="14" xfId="61" applyNumberFormat="1" applyFont="1" applyFill="1" applyBorder="1" applyAlignment="1">
      <alignment horizontal="center"/>
      <protection/>
    </xf>
    <xf numFmtId="3" fontId="28" fillId="18" borderId="50" xfId="61" applyNumberFormat="1" applyFont="1" applyFill="1" applyBorder="1" applyAlignment="1">
      <alignment horizontal="center"/>
      <protection/>
    </xf>
    <xf numFmtId="0" fontId="33" fillId="0" borderId="0" xfId="61" applyFont="1">
      <alignment/>
      <protection/>
    </xf>
    <xf numFmtId="0" fontId="27" fillId="18" borderId="26" xfId="61" applyFont="1" applyFill="1" applyBorder="1">
      <alignment/>
      <protection/>
    </xf>
    <xf numFmtId="1" fontId="28" fillId="18" borderId="14" xfId="61" applyNumberFormat="1" applyFont="1" applyFill="1" applyBorder="1" applyAlignment="1">
      <alignment horizontal="center"/>
      <protection/>
    </xf>
    <xf numFmtId="0" fontId="28" fillId="0" borderId="15" xfId="61" applyFont="1" applyBorder="1">
      <alignment/>
      <protection/>
    </xf>
    <xf numFmtId="0" fontId="28" fillId="18" borderId="50" xfId="61" applyFont="1" applyFill="1" applyBorder="1">
      <alignment/>
      <protection/>
    </xf>
    <xf numFmtId="3" fontId="25" fillId="18" borderId="10" xfId="61" applyNumberFormat="1" applyFont="1" applyFill="1" applyBorder="1">
      <alignment/>
      <protection/>
    </xf>
    <xf numFmtId="3" fontId="28" fillId="0" borderId="29" xfId="61" applyNumberFormat="1" applyFont="1" applyFill="1" applyBorder="1">
      <alignment/>
      <protection/>
    </xf>
    <xf numFmtId="0" fontId="9" fillId="0" borderId="0" xfId="61" applyFont="1">
      <alignment/>
      <protection/>
    </xf>
    <xf numFmtId="0" fontId="28" fillId="0" borderId="19" xfId="61" applyFont="1" applyBorder="1">
      <alignment/>
      <protection/>
    </xf>
    <xf numFmtId="3" fontId="25" fillId="18" borderId="50" xfId="61" applyNumberFormat="1" applyFont="1" applyFill="1" applyBorder="1">
      <alignment/>
      <protection/>
    </xf>
    <xf numFmtId="3" fontId="28" fillId="0" borderId="19" xfId="61" applyNumberFormat="1" applyFont="1" applyFill="1" applyBorder="1">
      <alignment/>
      <protection/>
    </xf>
    <xf numFmtId="0" fontId="28" fillId="0" borderId="19" xfId="57" applyFont="1" applyBorder="1" applyAlignment="1">
      <alignment wrapText="1"/>
      <protection/>
    </xf>
    <xf numFmtId="0" fontId="27" fillId="18" borderId="50" xfId="61" applyFont="1" applyFill="1" applyBorder="1">
      <alignment/>
      <protection/>
    </xf>
    <xf numFmtId="3" fontId="29" fillId="18" borderId="50" xfId="61" applyNumberFormat="1" applyFont="1" applyFill="1" applyBorder="1">
      <alignment/>
      <protection/>
    </xf>
    <xf numFmtId="0" fontId="34" fillId="0" borderId="0" xfId="61" applyFont="1">
      <alignment/>
      <protection/>
    </xf>
    <xf numFmtId="0" fontId="28" fillId="0" borderId="23" xfId="61" applyFont="1" applyBorder="1">
      <alignment/>
      <protection/>
    </xf>
    <xf numFmtId="0" fontId="27" fillId="18" borderId="0" xfId="61" applyFont="1" applyFill="1" applyBorder="1">
      <alignment/>
      <protection/>
    </xf>
    <xf numFmtId="0" fontId="28" fillId="18" borderId="26" xfId="61" applyFont="1" applyFill="1" applyBorder="1">
      <alignment/>
      <protection/>
    </xf>
    <xf numFmtId="0" fontId="28" fillId="18" borderId="51" xfId="61" applyFont="1" applyFill="1" applyBorder="1">
      <alignment/>
      <protection/>
    </xf>
    <xf numFmtId="3" fontId="28" fillId="18" borderId="26" xfId="61" applyNumberFormat="1" applyFont="1" applyFill="1" applyBorder="1" applyAlignment="1">
      <alignment horizontal="right"/>
      <protection/>
    </xf>
    <xf numFmtId="3" fontId="28" fillId="18" borderId="26" xfId="61" applyNumberFormat="1" applyFont="1" applyFill="1" applyBorder="1" applyAlignment="1">
      <alignment/>
      <protection/>
    </xf>
    <xf numFmtId="3" fontId="28" fillId="18" borderId="50" xfId="61" applyNumberFormat="1" applyFont="1" applyFill="1" applyBorder="1">
      <alignment/>
      <protection/>
    </xf>
    <xf numFmtId="3" fontId="28" fillId="18" borderId="14" xfId="61" applyNumberFormat="1" applyFont="1" applyFill="1" applyBorder="1">
      <alignment/>
      <protection/>
    </xf>
    <xf numFmtId="0" fontId="28" fillId="0" borderId="52" xfId="61" applyFont="1" applyFill="1" applyBorder="1">
      <alignment/>
      <protection/>
    </xf>
    <xf numFmtId="0" fontId="28" fillId="0" borderId="0" xfId="61" applyFont="1" applyFill="1" applyBorder="1">
      <alignment/>
      <protection/>
    </xf>
    <xf numFmtId="3" fontId="25" fillId="0" borderId="0" xfId="61" applyNumberFormat="1" applyFont="1" applyFill="1" applyBorder="1" applyAlignment="1">
      <alignment horizontal="right"/>
      <protection/>
    </xf>
    <xf numFmtId="3" fontId="25" fillId="0" borderId="0" xfId="61" applyNumberFormat="1" applyFont="1" applyFill="1" applyBorder="1" applyAlignment="1">
      <alignment/>
      <protection/>
    </xf>
    <xf numFmtId="3" fontId="25" fillId="0" borderId="0" xfId="61" applyNumberFormat="1" applyFont="1" applyFill="1" applyAlignment="1">
      <alignment horizontal="right"/>
      <protection/>
    </xf>
    <xf numFmtId="3" fontId="25" fillId="0" borderId="0" xfId="61" applyNumberFormat="1" applyFont="1" applyFill="1" applyBorder="1">
      <alignment/>
      <protection/>
    </xf>
    <xf numFmtId="3" fontId="28" fillId="0" borderId="53" xfId="61" applyNumberFormat="1" applyFont="1" applyFill="1" applyBorder="1">
      <alignment/>
      <protection/>
    </xf>
    <xf numFmtId="0" fontId="28" fillId="18" borderId="33" xfId="61" applyFont="1" applyFill="1" applyBorder="1">
      <alignment/>
      <protection/>
    </xf>
    <xf numFmtId="0" fontId="28" fillId="18" borderId="54" xfId="61" applyFont="1" applyFill="1" applyBorder="1">
      <alignment/>
      <protection/>
    </xf>
    <xf numFmtId="3" fontId="29" fillId="18" borderId="32" xfId="61" applyNumberFormat="1" applyFont="1" applyFill="1" applyBorder="1" applyAlignment="1">
      <alignment horizontal="right"/>
      <protection/>
    </xf>
    <xf numFmtId="3" fontId="25" fillId="18" borderId="14" xfId="61" applyNumberFormat="1" applyFont="1" applyFill="1" applyBorder="1" applyAlignment="1">
      <alignment/>
      <protection/>
    </xf>
    <xf numFmtId="3" fontId="25" fillId="18" borderId="14" xfId="61" applyNumberFormat="1" applyFont="1" applyFill="1" applyBorder="1" applyAlignment="1">
      <alignment horizontal="right"/>
      <protection/>
    </xf>
    <xf numFmtId="3" fontId="28" fillId="18" borderId="11" xfId="61" applyNumberFormat="1" applyFont="1" applyFill="1" applyBorder="1">
      <alignment/>
      <protection/>
    </xf>
    <xf numFmtId="0" fontId="28" fillId="0" borderId="15" xfId="61" applyFont="1" applyFill="1" applyBorder="1">
      <alignment/>
      <protection/>
    </xf>
    <xf numFmtId="3" fontId="25" fillId="0" borderId="35" xfId="57" applyNumberFormat="1" applyFont="1" applyBorder="1">
      <alignment/>
      <protection/>
    </xf>
    <xf numFmtId="3" fontId="28" fillId="0" borderId="15" xfId="61" applyNumberFormat="1" applyFont="1" applyFill="1" applyBorder="1">
      <alignment/>
      <protection/>
    </xf>
    <xf numFmtId="0" fontId="28" fillId="0" borderId="19" xfId="61" applyFont="1" applyFill="1" applyBorder="1">
      <alignment/>
      <protection/>
    </xf>
    <xf numFmtId="0" fontId="28" fillId="0" borderId="26" xfId="61" applyFont="1" applyBorder="1">
      <alignment/>
      <protection/>
    </xf>
    <xf numFmtId="0" fontId="28" fillId="18" borderId="0" xfId="61" applyFont="1" applyFill="1" applyBorder="1">
      <alignment/>
      <protection/>
    </xf>
    <xf numFmtId="3" fontId="25" fillId="18" borderId="0" xfId="61" applyNumberFormat="1" applyFont="1" applyFill="1">
      <alignment/>
      <protection/>
    </xf>
    <xf numFmtId="3" fontId="28" fillId="0" borderId="23" xfId="61" applyNumberFormat="1" applyFont="1" applyFill="1" applyBorder="1">
      <alignment/>
      <protection/>
    </xf>
    <xf numFmtId="0" fontId="28" fillId="18" borderId="55" xfId="61" applyFont="1" applyFill="1" applyBorder="1">
      <alignment/>
      <protection/>
    </xf>
    <xf numFmtId="3" fontId="28" fillId="18" borderId="56" xfId="61" applyNumberFormat="1" applyFont="1" applyFill="1" applyBorder="1" applyAlignment="1">
      <alignment horizontal="right"/>
      <protection/>
    </xf>
    <xf numFmtId="3" fontId="28" fillId="18" borderId="39" xfId="61" applyNumberFormat="1" applyFont="1" applyFill="1" applyBorder="1">
      <alignment/>
      <protection/>
    </xf>
    <xf numFmtId="0" fontId="28" fillId="0" borderId="0" xfId="61" applyFont="1" applyFill="1">
      <alignment/>
      <protection/>
    </xf>
    <xf numFmtId="3" fontId="25" fillId="0" borderId="0" xfId="61" applyNumberFormat="1" applyFont="1" applyFill="1">
      <alignment/>
      <protection/>
    </xf>
    <xf numFmtId="0" fontId="27" fillId="18" borderId="14" xfId="61" applyFont="1" applyFill="1" applyBorder="1">
      <alignment/>
      <protection/>
    </xf>
    <xf numFmtId="3" fontId="28" fillId="18" borderId="14" xfId="57" applyNumberFormat="1" applyFont="1" applyFill="1" applyBorder="1" applyAlignment="1">
      <alignment horizontal="right"/>
      <protection/>
    </xf>
    <xf numFmtId="4" fontId="28" fillId="18" borderId="54" xfId="67" applyNumberFormat="1" applyFont="1" applyFill="1" applyBorder="1" applyAlignment="1">
      <alignment/>
      <protection/>
    </xf>
    <xf numFmtId="3" fontId="28" fillId="18" borderId="14" xfId="67" applyNumberFormat="1" applyFont="1" applyFill="1" applyBorder="1" applyAlignment="1">
      <alignment horizontal="right"/>
      <protection/>
    </xf>
    <xf numFmtId="3" fontId="28" fillId="18" borderId="32" xfId="67" applyNumberFormat="1" applyFont="1" applyFill="1" applyBorder="1" applyAlignment="1">
      <alignment horizontal="right"/>
      <protection/>
    </xf>
    <xf numFmtId="3" fontId="25" fillId="0" borderId="0" xfId="61" applyNumberFormat="1" applyFont="1" applyFill="1" applyAlignment="1">
      <alignment/>
      <protection/>
    </xf>
    <xf numFmtId="3" fontId="28" fillId="0" borderId="0" xfId="61" applyNumberFormat="1" applyFont="1" applyFill="1">
      <alignment/>
      <protection/>
    </xf>
    <xf numFmtId="0" fontId="27" fillId="0" borderId="18" xfId="61" applyFont="1" applyFill="1" applyBorder="1">
      <alignment/>
      <protection/>
    </xf>
    <xf numFmtId="3" fontId="25" fillId="0" borderId="18" xfId="61" applyNumberFormat="1" applyFont="1" applyFill="1" applyBorder="1" applyAlignment="1">
      <alignment horizontal="right"/>
      <protection/>
    </xf>
    <xf numFmtId="3" fontId="28" fillId="0" borderId="18" xfId="61" applyNumberFormat="1" applyFont="1" applyFill="1" applyBorder="1" applyAlignment="1">
      <alignment horizontal="right"/>
      <protection/>
    </xf>
    <xf numFmtId="0" fontId="28" fillId="0" borderId="0" xfId="61" applyFont="1">
      <alignment/>
      <protection/>
    </xf>
    <xf numFmtId="3" fontId="25" fillId="0" borderId="0" xfId="61" applyNumberFormat="1" applyFont="1">
      <alignment/>
      <protection/>
    </xf>
    <xf numFmtId="3" fontId="25" fillId="0" borderId="0" xfId="61" applyNumberFormat="1" applyFont="1" applyAlignment="1">
      <alignment horizontal="right"/>
      <protection/>
    </xf>
    <xf numFmtId="3" fontId="28" fillId="0" borderId="0" xfId="61" applyNumberFormat="1" applyFont="1">
      <alignment/>
      <protection/>
    </xf>
    <xf numFmtId="14" fontId="28" fillId="0" borderId="0" xfId="61" applyNumberFormat="1" applyFont="1" applyAlignment="1">
      <alignment horizontal="left"/>
      <protection/>
    </xf>
    <xf numFmtId="3" fontId="28" fillId="18" borderId="14" xfId="61" applyNumberFormat="1" applyFont="1" applyFill="1" applyBorder="1" applyAlignment="1">
      <alignment horizontal="left"/>
      <protection/>
    </xf>
    <xf numFmtId="0" fontId="28" fillId="18" borderId="14" xfId="57" applyFont="1" applyFill="1" applyBorder="1">
      <alignment/>
      <protection/>
    </xf>
    <xf numFmtId="10" fontId="28" fillId="18" borderId="14" xfId="61" applyNumberFormat="1" applyFont="1" applyFill="1" applyBorder="1">
      <alignment/>
      <protection/>
    </xf>
    <xf numFmtId="4" fontId="28" fillId="0" borderId="0" xfId="61" applyNumberFormat="1" applyFont="1">
      <alignment/>
      <protection/>
    </xf>
    <xf numFmtId="4" fontId="25" fillId="0" borderId="0" xfId="61" applyNumberFormat="1" applyFont="1">
      <alignment/>
      <protection/>
    </xf>
    <xf numFmtId="4" fontId="25" fillId="0" borderId="0" xfId="61" applyNumberFormat="1" applyFont="1" applyAlignment="1">
      <alignment horizontal="right"/>
      <protection/>
    </xf>
    <xf numFmtId="4" fontId="25" fillId="0" borderId="0" xfId="61" applyNumberFormat="1" applyFont="1" applyFill="1" applyAlignment="1">
      <alignment horizontal="right"/>
      <protection/>
    </xf>
    <xf numFmtId="4" fontId="9" fillId="0" borderId="0" xfId="61" applyNumberFormat="1" applyFont="1">
      <alignment/>
      <protection/>
    </xf>
    <xf numFmtId="0" fontId="26" fillId="0" borderId="0" xfId="60" applyFont="1">
      <alignment/>
      <protection/>
    </xf>
    <xf numFmtId="0" fontId="9" fillId="0" borderId="0" xfId="60">
      <alignment/>
      <protection/>
    </xf>
    <xf numFmtId="0" fontId="33" fillId="0" borderId="0" xfId="60" applyFont="1" applyAlignment="1">
      <alignment horizontal="center"/>
      <protection/>
    </xf>
    <xf numFmtId="0" fontId="25" fillId="0" borderId="0" xfId="60" applyFont="1">
      <alignment/>
      <protection/>
    </xf>
    <xf numFmtId="0" fontId="25" fillId="0" borderId="0" xfId="60" applyFont="1" applyAlignment="1">
      <alignment horizontal="center"/>
      <protection/>
    </xf>
    <xf numFmtId="0" fontId="25" fillId="0" borderId="0" xfId="60" applyFont="1" applyAlignment="1">
      <alignment horizontal="center"/>
      <protection/>
    </xf>
    <xf numFmtId="0" fontId="9" fillId="0" borderId="0" xfId="60" applyAlignment="1">
      <alignment horizontal="center"/>
      <protection/>
    </xf>
    <xf numFmtId="0" fontId="27" fillId="18" borderId="14" xfId="60" applyFont="1" applyFill="1" applyBorder="1">
      <alignment/>
      <protection/>
    </xf>
    <xf numFmtId="0" fontId="27" fillId="18" borderId="14" xfId="60" applyFont="1" applyFill="1" applyBorder="1" applyAlignment="1">
      <alignment horizontal="center" wrapText="1"/>
      <protection/>
    </xf>
    <xf numFmtId="0" fontId="27" fillId="18" borderId="32" xfId="60" applyFont="1" applyFill="1" applyBorder="1" applyAlignment="1">
      <alignment horizontal="center" wrapText="1"/>
      <protection/>
    </xf>
    <xf numFmtId="14" fontId="27" fillId="18" borderId="14" xfId="60" applyNumberFormat="1" applyFont="1" applyFill="1" applyBorder="1" applyAlignment="1">
      <alignment horizontal="center" wrapText="1"/>
      <protection/>
    </xf>
    <xf numFmtId="0" fontId="25" fillId="0" borderId="15" xfId="60" applyFont="1" applyBorder="1">
      <alignment/>
      <protection/>
    </xf>
    <xf numFmtId="0" fontId="25" fillId="0" borderId="16" xfId="64" applyFont="1" applyBorder="1">
      <alignment/>
      <protection/>
    </xf>
    <xf numFmtId="3" fontId="25" fillId="0" borderId="15" xfId="60" applyNumberFormat="1" applyFont="1" applyBorder="1">
      <alignment/>
      <protection/>
    </xf>
    <xf numFmtId="4" fontId="25" fillId="0" borderId="19" xfId="50" applyNumberFormat="1" applyFont="1" applyBorder="1" applyAlignment="1">
      <alignment horizontal="right"/>
      <protection/>
    </xf>
    <xf numFmtId="4" fontId="25" fillId="0" borderId="38" xfId="52" applyNumberFormat="1" applyFont="1" applyBorder="1" applyAlignment="1">
      <alignment horizontal="right"/>
      <protection/>
    </xf>
    <xf numFmtId="4" fontId="25" fillId="0" borderId="29" xfId="47" applyNumberFormat="1" applyFont="1" applyBorder="1" applyAlignment="1">
      <alignment horizontal="right"/>
      <protection/>
    </xf>
    <xf numFmtId="4" fontId="25" fillId="0" borderId="57" xfId="47" applyNumberFormat="1" applyFont="1" applyBorder="1" applyAlignment="1">
      <alignment horizontal="right"/>
      <protection/>
    </xf>
    <xf numFmtId="3" fontId="25" fillId="0" borderId="15" xfId="60" applyNumberFormat="1" applyFont="1" applyFill="1" applyBorder="1">
      <alignment/>
      <protection/>
    </xf>
    <xf numFmtId="4" fontId="25" fillId="0" borderId="57" xfId="47" applyNumberFormat="1" applyFont="1" applyBorder="1">
      <alignment/>
      <protection/>
    </xf>
    <xf numFmtId="0" fontId="25" fillId="0" borderId="19" xfId="60" applyFont="1" applyBorder="1">
      <alignment/>
      <protection/>
    </xf>
    <xf numFmtId="0" fontId="25" fillId="0" borderId="20" xfId="64" applyFont="1" applyBorder="1">
      <alignment/>
      <protection/>
    </xf>
    <xf numFmtId="3" fontId="25" fillId="0" borderId="19" xfId="60" applyNumberFormat="1" applyFont="1" applyBorder="1">
      <alignment/>
      <protection/>
    </xf>
    <xf numFmtId="4" fontId="25" fillId="0" borderId="39" xfId="52" applyNumberFormat="1" applyFont="1" applyBorder="1" applyAlignment="1">
      <alignment horizontal="right"/>
      <protection/>
    </xf>
    <xf numFmtId="4" fontId="25" fillId="0" borderId="19" xfId="47" applyNumberFormat="1" applyFont="1" applyBorder="1" applyAlignment="1">
      <alignment horizontal="right"/>
      <protection/>
    </xf>
    <xf numFmtId="4" fontId="25" fillId="0" borderId="18" xfId="47" applyNumberFormat="1" applyFont="1" applyBorder="1" applyAlignment="1">
      <alignment horizontal="right"/>
      <protection/>
    </xf>
    <xf numFmtId="3" fontId="25" fillId="0" borderId="19" xfId="60" applyNumberFormat="1" applyFont="1" applyFill="1" applyBorder="1">
      <alignment/>
      <protection/>
    </xf>
    <xf numFmtId="4" fontId="25" fillId="0" borderId="18" xfId="47" applyNumberFormat="1" applyFont="1" applyBorder="1">
      <alignment/>
      <protection/>
    </xf>
    <xf numFmtId="0" fontId="25" fillId="0" borderId="23" xfId="60" applyFont="1" applyBorder="1">
      <alignment/>
      <protection/>
    </xf>
    <xf numFmtId="3" fontId="25" fillId="0" borderId="23" xfId="60" applyNumberFormat="1" applyFont="1" applyBorder="1">
      <alignment/>
      <protection/>
    </xf>
    <xf numFmtId="3" fontId="25" fillId="0" borderId="24" xfId="60" applyNumberFormat="1" applyFont="1" applyBorder="1">
      <alignment/>
      <protection/>
    </xf>
    <xf numFmtId="0" fontId="28" fillId="18" borderId="14" xfId="60" applyFont="1" applyFill="1" applyBorder="1">
      <alignment/>
      <protection/>
    </xf>
    <xf numFmtId="3" fontId="28" fillId="18" borderId="14" xfId="60" applyNumberFormat="1" applyFont="1" applyFill="1" applyBorder="1" applyAlignment="1">
      <alignment horizontal="right"/>
      <protection/>
    </xf>
    <xf numFmtId="3" fontId="28" fillId="18" borderId="32" xfId="60" applyNumberFormat="1" applyFont="1" applyFill="1" applyBorder="1" applyAlignment="1">
      <alignment horizontal="right"/>
      <protection/>
    </xf>
    <xf numFmtId="3" fontId="25" fillId="0" borderId="0" xfId="60" applyNumberFormat="1" applyFont="1">
      <alignment/>
      <protection/>
    </xf>
    <xf numFmtId="0" fontId="25" fillId="0" borderId="36" xfId="64" applyFont="1" applyBorder="1">
      <alignment/>
      <protection/>
    </xf>
    <xf numFmtId="4" fontId="25" fillId="0" borderId="15" xfId="50" applyNumberFormat="1" applyFont="1" applyBorder="1" applyAlignment="1">
      <alignment horizontal="right"/>
      <protection/>
    </xf>
    <xf numFmtId="4" fontId="25" fillId="0" borderId="44" xfId="52" applyNumberFormat="1" applyFont="1" applyBorder="1" applyAlignment="1">
      <alignment horizontal="right"/>
      <protection/>
    </xf>
    <xf numFmtId="4" fontId="25" fillId="0" borderId="15" xfId="47" applyNumberFormat="1" applyFont="1" applyBorder="1" applyAlignment="1">
      <alignment horizontal="right"/>
      <protection/>
    </xf>
    <xf numFmtId="4" fontId="25" fillId="0" borderId="58" xfId="47" applyNumberFormat="1" applyFont="1" applyBorder="1" applyAlignment="1">
      <alignment horizontal="right"/>
      <protection/>
    </xf>
    <xf numFmtId="4" fontId="25" fillId="0" borderId="58" xfId="47" applyNumberFormat="1" applyFont="1" applyBorder="1">
      <alignment/>
      <protection/>
    </xf>
    <xf numFmtId="4" fontId="25" fillId="0" borderId="21" xfId="50" applyNumberFormat="1" applyFont="1" applyBorder="1" applyAlignment="1">
      <alignment horizontal="right"/>
      <protection/>
    </xf>
    <xf numFmtId="3" fontId="25" fillId="0" borderId="24" xfId="60" applyNumberFormat="1" applyFont="1" applyBorder="1">
      <alignment/>
      <protection/>
    </xf>
    <xf numFmtId="3" fontId="25" fillId="0" borderId="23" xfId="60" applyNumberFormat="1" applyFont="1" applyBorder="1">
      <alignment/>
      <protection/>
    </xf>
    <xf numFmtId="3" fontId="25" fillId="0" borderId="31" xfId="60" applyNumberFormat="1" applyFont="1" applyBorder="1">
      <alignment/>
      <protection/>
    </xf>
    <xf numFmtId="3" fontId="28" fillId="18" borderId="26" xfId="60" applyNumberFormat="1" applyFont="1" applyFill="1" applyBorder="1" applyAlignment="1">
      <alignment horizontal="right"/>
      <protection/>
    </xf>
    <xf numFmtId="4" fontId="25" fillId="0" borderId="0" xfId="60" applyNumberFormat="1" applyFont="1" applyAlignment="1">
      <alignment horizontal="right"/>
      <protection/>
    </xf>
    <xf numFmtId="4" fontId="28" fillId="18" borderId="14" xfId="47" applyNumberFormat="1" applyFont="1" applyFill="1" applyBorder="1" applyAlignment="1">
      <alignment horizontal="right"/>
      <protection/>
    </xf>
    <xf numFmtId="4" fontId="28" fillId="18" borderId="14" xfId="47" applyNumberFormat="1" applyFont="1" applyFill="1" applyBorder="1">
      <alignment/>
      <protection/>
    </xf>
    <xf numFmtId="4" fontId="27" fillId="0" borderId="14" xfId="60" applyNumberFormat="1" applyFont="1" applyBorder="1">
      <alignment/>
      <protection/>
    </xf>
    <xf numFmtId="4" fontId="28" fillId="0" borderId="0" xfId="60" applyNumberFormat="1" applyFont="1">
      <alignment/>
      <protection/>
    </xf>
    <xf numFmtId="4" fontId="28" fillId="0" borderId="32" xfId="60" applyNumberFormat="1" applyFont="1" applyBorder="1" applyAlignment="1">
      <alignment horizontal="right"/>
      <protection/>
    </xf>
    <xf numFmtId="4" fontId="28" fillId="0" borderId="14" xfId="60" applyNumberFormat="1" applyFont="1" applyBorder="1" applyAlignment="1">
      <alignment horizontal="right"/>
      <protection/>
    </xf>
    <xf numFmtId="4" fontId="33" fillId="0" borderId="0" xfId="60" applyNumberFormat="1" applyFont="1">
      <alignment/>
      <protection/>
    </xf>
    <xf numFmtId="14" fontId="25" fillId="0" borderId="0" xfId="60" applyNumberFormat="1" applyFont="1" applyAlignment="1">
      <alignment horizontal="left"/>
      <protection/>
    </xf>
    <xf numFmtId="0" fontId="28" fillId="0" borderId="0" xfId="60" applyFont="1">
      <alignment/>
      <protection/>
    </xf>
    <xf numFmtId="0" fontId="28" fillId="18" borderId="32" xfId="60" applyFont="1" applyFill="1" applyBorder="1">
      <alignment/>
      <protection/>
    </xf>
    <xf numFmtId="3" fontId="28" fillId="18" borderId="14" xfId="60" applyNumberFormat="1" applyFont="1" applyFill="1" applyBorder="1">
      <alignment/>
      <protection/>
    </xf>
    <xf numFmtId="0" fontId="28" fillId="18" borderId="33" xfId="60" applyFont="1" applyFill="1" applyBorder="1">
      <alignment/>
      <protection/>
    </xf>
    <xf numFmtId="10" fontId="28" fillId="18" borderId="34" xfId="60" applyNumberFormat="1" applyFont="1" applyFill="1" applyBorder="1">
      <alignment/>
      <protection/>
    </xf>
    <xf numFmtId="0" fontId="9" fillId="0" borderId="0" xfId="60" applyFill="1" applyBorder="1">
      <alignment/>
      <protection/>
    </xf>
    <xf numFmtId="0" fontId="27" fillId="18" borderId="11" xfId="60" applyFont="1" applyFill="1" applyBorder="1" applyAlignment="1">
      <alignment horizontal="center" wrapText="1"/>
      <protection/>
    </xf>
    <xf numFmtId="0" fontId="25" fillId="0" borderId="16" xfId="66" applyFont="1" applyBorder="1">
      <alignment/>
      <protection/>
    </xf>
    <xf numFmtId="4" fontId="25" fillId="0" borderId="15" xfId="52" applyNumberFormat="1" applyFont="1" applyBorder="1" applyAlignment="1">
      <alignment horizontal="right"/>
      <protection/>
    </xf>
    <xf numFmtId="4" fontId="25" fillId="0" borderId="38" xfId="49" applyNumberFormat="1" applyFont="1" applyBorder="1" applyAlignment="1">
      <alignment horizontal="right"/>
      <protection/>
    </xf>
    <xf numFmtId="4" fontId="25" fillId="0" borderId="29" xfId="49" applyNumberFormat="1" applyFont="1" applyBorder="1" applyAlignment="1">
      <alignment horizontal="right"/>
      <protection/>
    </xf>
    <xf numFmtId="4" fontId="25" fillId="0" borderId="57" xfId="49" applyNumberFormat="1" applyFont="1" applyBorder="1">
      <alignment/>
      <protection/>
    </xf>
    <xf numFmtId="0" fontId="25" fillId="0" borderId="20" xfId="66" applyFont="1" applyBorder="1">
      <alignment/>
      <protection/>
    </xf>
    <xf numFmtId="4" fontId="25" fillId="0" borderId="19" xfId="52" applyNumberFormat="1" applyFont="1" applyBorder="1" applyAlignment="1">
      <alignment horizontal="right"/>
      <protection/>
    </xf>
    <xf numFmtId="4" fontId="25" fillId="0" borderId="39" xfId="49" applyNumberFormat="1" applyFont="1" applyBorder="1" applyAlignment="1">
      <alignment horizontal="right"/>
      <protection/>
    </xf>
    <xf numFmtId="4" fontId="25" fillId="0" borderId="19" xfId="49" applyNumberFormat="1" applyFont="1" applyBorder="1" applyAlignment="1">
      <alignment horizontal="right"/>
      <protection/>
    </xf>
    <xf numFmtId="4" fontId="25" fillId="0" borderId="18" xfId="49" applyNumberFormat="1" applyFont="1" applyBorder="1">
      <alignment/>
      <protection/>
    </xf>
    <xf numFmtId="4" fontId="25" fillId="0" borderId="21" xfId="60" applyNumberFormat="1" applyFont="1" applyBorder="1" applyAlignment="1">
      <alignment horizontal="right"/>
      <protection/>
    </xf>
    <xf numFmtId="4" fontId="25" fillId="0" borderId="23" xfId="60" applyNumberFormat="1" applyFont="1" applyBorder="1" applyAlignment="1">
      <alignment horizontal="right"/>
      <protection/>
    </xf>
    <xf numFmtId="0" fontId="28" fillId="0" borderId="0" xfId="60" applyFont="1">
      <alignment/>
      <protection/>
    </xf>
    <xf numFmtId="0" fontId="25" fillId="0" borderId="36" xfId="66" applyFont="1" applyBorder="1">
      <alignment/>
      <protection/>
    </xf>
    <xf numFmtId="4" fontId="25" fillId="0" borderId="15" xfId="49" applyNumberFormat="1" applyFont="1" applyBorder="1" applyAlignment="1">
      <alignment horizontal="right"/>
      <protection/>
    </xf>
    <xf numFmtId="4" fontId="25" fillId="0" borderId="58" xfId="49" applyNumberFormat="1" applyFont="1" applyBorder="1" applyAlignment="1">
      <alignment horizontal="right"/>
      <protection/>
    </xf>
    <xf numFmtId="4" fontId="25" fillId="0" borderId="58" xfId="49" applyNumberFormat="1" applyFont="1" applyBorder="1">
      <alignment/>
      <protection/>
    </xf>
    <xf numFmtId="4" fontId="25" fillId="0" borderId="18" xfId="49" applyNumberFormat="1" applyFont="1" applyBorder="1" applyAlignment="1">
      <alignment horizontal="right"/>
      <protection/>
    </xf>
    <xf numFmtId="4" fontId="25" fillId="0" borderId="0" xfId="52" applyNumberFormat="1" applyFont="1" applyBorder="1">
      <alignment/>
      <protection/>
    </xf>
    <xf numFmtId="4" fontId="28" fillId="18" borderId="14" xfId="49" applyNumberFormat="1" applyFont="1" applyFill="1" applyBorder="1" applyAlignment="1">
      <alignment horizontal="right"/>
      <protection/>
    </xf>
    <xf numFmtId="4" fontId="28" fillId="18" borderId="14" xfId="49" applyNumberFormat="1" applyFont="1" applyFill="1" applyBorder="1">
      <alignment/>
      <protection/>
    </xf>
    <xf numFmtId="0" fontId="26" fillId="0" borderId="0" xfId="60" applyFont="1" applyFill="1" applyBorder="1">
      <alignment/>
      <protection/>
    </xf>
    <xf numFmtId="0" fontId="25" fillId="0" borderId="0" xfId="60" applyFont="1" applyFill="1" applyBorder="1">
      <alignment/>
      <protection/>
    </xf>
    <xf numFmtId="14" fontId="27" fillId="18" borderId="32" xfId="60" applyNumberFormat="1" applyFont="1" applyFill="1" applyBorder="1" applyAlignment="1">
      <alignment horizontal="center" wrapText="1"/>
      <protection/>
    </xf>
    <xf numFmtId="0" fontId="27" fillId="0" borderId="0" xfId="60" applyNumberFormat="1" applyFont="1" applyFill="1" applyBorder="1" applyAlignment="1">
      <alignment horizontal="right"/>
      <protection/>
    </xf>
    <xf numFmtId="0" fontId="25" fillId="0" borderId="16" xfId="62" applyFont="1" applyBorder="1">
      <alignment/>
      <protection/>
    </xf>
    <xf numFmtId="4" fontId="25" fillId="0" borderId="19" xfId="58" applyNumberFormat="1" applyFont="1" applyBorder="1" applyAlignment="1">
      <alignment horizontal="right"/>
      <protection/>
    </xf>
    <xf numFmtId="4" fontId="25" fillId="0" borderId="38" xfId="59" applyNumberFormat="1" applyFont="1" applyBorder="1" applyAlignment="1">
      <alignment horizontal="right"/>
      <protection/>
    </xf>
    <xf numFmtId="4" fontId="25" fillId="0" borderId="29" xfId="53" applyNumberFormat="1" applyFont="1" applyBorder="1" applyAlignment="1">
      <alignment horizontal="right"/>
      <protection/>
    </xf>
    <xf numFmtId="4" fontId="25" fillId="0" borderId="57" xfId="53" applyNumberFormat="1" applyFont="1" applyBorder="1" applyAlignment="1">
      <alignment horizontal="right"/>
      <protection/>
    </xf>
    <xf numFmtId="4" fontId="25" fillId="0" borderId="57" xfId="53" applyNumberFormat="1" applyFont="1" applyBorder="1">
      <alignment/>
      <protection/>
    </xf>
    <xf numFmtId="4" fontId="25" fillId="0" borderId="0" xfId="60" applyNumberFormat="1" applyFont="1" applyFill="1" applyBorder="1" applyAlignment="1">
      <alignment horizontal="right"/>
      <protection/>
    </xf>
    <xf numFmtId="0" fontId="25" fillId="0" borderId="20" xfId="62" applyFont="1" applyBorder="1">
      <alignment/>
      <protection/>
    </xf>
    <xf numFmtId="4" fontId="25" fillId="0" borderId="39" xfId="59" applyNumberFormat="1" applyFont="1" applyBorder="1" applyAlignment="1">
      <alignment horizontal="right"/>
      <protection/>
    </xf>
    <xf numFmtId="4" fontId="25" fillId="0" borderId="19" xfId="53" applyNumberFormat="1" applyFont="1" applyBorder="1" applyAlignment="1">
      <alignment horizontal="right"/>
      <protection/>
    </xf>
    <xf numFmtId="4" fontId="25" fillId="0" borderId="18" xfId="53" applyNumberFormat="1" applyFont="1" applyBorder="1" applyAlignment="1">
      <alignment horizontal="right"/>
      <protection/>
    </xf>
    <xf numFmtId="4" fontId="25" fillId="0" borderId="18" xfId="53" applyNumberFormat="1" applyFont="1" applyBorder="1">
      <alignment/>
      <protection/>
    </xf>
    <xf numFmtId="4" fontId="0" fillId="0" borderId="0" xfId="53" applyNumberFormat="1" applyFont="1" applyBorder="1">
      <alignment/>
      <protection/>
    </xf>
    <xf numFmtId="4" fontId="25" fillId="0" borderId="19" xfId="60" applyNumberFormat="1" applyFont="1" applyBorder="1" applyAlignment="1">
      <alignment horizontal="right"/>
      <protection/>
    </xf>
    <xf numFmtId="4" fontId="25" fillId="0" borderId="23" xfId="53" applyNumberFormat="1" applyFont="1" applyBorder="1" applyAlignment="1">
      <alignment horizontal="right"/>
      <protection/>
    </xf>
    <xf numFmtId="3" fontId="25" fillId="0" borderId="0" xfId="60" applyNumberFormat="1" applyFont="1" applyFill="1" applyBorder="1" applyAlignment="1">
      <alignment horizontal="right"/>
      <protection/>
    </xf>
    <xf numFmtId="3" fontId="28" fillId="0" borderId="0" xfId="60" applyNumberFormat="1" applyFont="1" applyFill="1" applyBorder="1" applyAlignment="1">
      <alignment horizontal="right"/>
      <protection/>
    </xf>
    <xf numFmtId="0" fontId="25" fillId="0" borderId="36" xfId="62" applyFont="1" applyBorder="1">
      <alignment/>
      <protection/>
    </xf>
    <xf numFmtId="4" fontId="25" fillId="0" borderId="15" xfId="58" applyNumberFormat="1" applyFont="1" applyBorder="1" applyAlignment="1">
      <alignment horizontal="right"/>
      <protection/>
    </xf>
    <xf numFmtId="4" fontId="25" fillId="0" borderId="44" xfId="59" applyNumberFormat="1" applyFont="1" applyBorder="1" applyAlignment="1">
      <alignment horizontal="right"/>
      <protection/>
    </xf>
    <xf numFmtId="4" fontId="25" fillId="0" borderId="15" xfId="53" applyNumberFormat="1" applyFont="1" applyBorder="1" applyAlignment="1">
      <alignment horizontal="right"/>
      <protection/>
    </xf>
    <xf numFmtId="4" fontId="25" fillId="0" borderId="58" xfId="53" applyNumberFormat="1" applyFont="1" applyBorder="1" applyAlignment="1">
      <alignment horizontal="right"/>
      <protection/>
    </xf>
    <xf numFmtId="4" fontId="25" fillId="0" borderId="58" xfId="53" applyNumberFormat="1" applyFont="1" applyBorder="1">
      <alignment/>
      <protection/>
    </xf>
    <xf numFmtId="4" fontId="25" fillId="0" borderId="18" xfId="53" applyNumberFormat="1" applyFont="1" applyBorder="1" applyAlignment="1">
      <alignment horizontal="right"/>
      <protection/>
    </xf>
    <xf numFmtId="3" fontId="25" fillId="0" borderId="21" xfId="60" applyNumberFormat="1" applyFont="1" applyBorder="1">
      <alignment/>
      <protection/>
    </xf>
    <xf numFmtId="4" fontId="28" fillId="18" borderId="14" xfId="59" applyNumberFormat="1" applyFont="1" applyFill="1" applyBorder="1" applyAlignment="1">
      <alignment horizontal="right"/>
      <protection/>
    </xf>
    <xf numFmtId="4" fontId="28" fillId="18" borderId="14" xfId="53" applyNumberFormat="1" applyFont="1" applyFill="1" applyBorder="1" applyAlignment="1">
      <alignment horizontal="right"/>
      <protection/>
    </xf>
    <xf numFmtId="4" fontId="28" fillId="18" borderId="14" xfId="53" applyNumberFormat="1" applyFont="1" applyFill="1" applyBorder="1">
      <alignment/>
      <protection/>
    </xf>
    <xf numFmtId="4" fontId="28" fillId="0" borderId="0" xfId="60" applyNumberFormat="1" applyFont="1" applyFill="1" applyBorder="1" applyAlignment="1">
      <alignment horizontal="right"/>
      <protection/>
    </xf>
    <xf numFmtId="0" fontId="9" fillId="0" borderId="0" xfId="60" applyFont="1" applyFill="1" applyBorder="1">
      <alignment/>
      <protection/>
    </xf>
    <xf numFmtId="0" fontId="25" fillId="0" borderId="16" xfId="65" applyFont="1" applyBorder="1">
      <alignment/>
      <protection/>
    </xf>
    <xf numFmtId="4" fontId="25" fillId="0" borderId="19" xfId="51" applyNumberFormat="1" applyFont="1" applyBorder="1" applyAlignment="1">
      <alignment horizontal="right"/>
      <protection/>
    </xf>
    <xf numFmtId="4" fontId="25" fillId="0" borderId="29" xfId="54" applyNumberFormat="1" applyFont="1" applyBorder="1" applyAlignment="1">
      <alignment horizontal="right"/>
      <protection/>
    </xf>
    <xf numFmtId="4" fontId="25" fillId="0" borderId="57" xfId="54" applyNumberFormat="1" applyFont="1" applyBorder="1" applyAlignment="1">
      <alignment horizontal="right"/>
      <protection/>
    </xf>
    <xf numFmtId="4" fontId="25" fillId="0" borderId="57" xfId="54" applyNumberFormat="1" applyFont="1" applyBorder="1">
      <alignment/>
      <protection/>
    </xf>
    <xf numFmtId="3" fontId="25" fillId="0" borderId="0" xfId="60" applyNumberFormat="1" applyFont="1" applyFill="1" applyBorder="1">
      <alignment/>
      <protection/>
    </xf>
    <xf numFmtId="0" fontId="25" fillId="0" borderId="20" xfId="65" applyFont="1" applyBorder="1">
      <alignment/>
      <protection/>
    </xf>
    <xf numFmtId="4" fontId="25" fillId="0" borderId="19" xfId="54" applyNumberFormat="1" applyFont="1" applyBorder="1" applyAlignment="1">
      <alignment horizontal="right"/>
      <protection/>
    </xf>
    <xf numFmtId="4" fontId="25" fillId="0" borderId="18" xfId="54" applyNumberFormat="1" applyFont="1" applyBorder="1" applyAlignment="1">
      <alignment horizontal="right"/>
      <protection/>
    </xf>
    <xf numFmtId="4" fontId="25" fillId="0" borderId="18" xfId="54" applyNumberFormat="1" applyFont="1" applyBorder="1">
      <alignment/>
      <protection/>
    </xf>
    <xf numFmtId="3" fontId="28" fillId="0" borderId="0" xfId="60" applyNumberFormat="1" applyFont="1" applyFill="1" applyBorder="1">
      <alignment/>
      <protection/>
    </xf>
    <xf numFmtId="0" fontId="25" fillId="0" borderId="36" xfId="65" applyFont="1" applyBorder="1">
      <alignment/>
      <protection/>
    </xf>
    <xf numFmtId="4" fontId="25" fillId="0" borderId="15" xfId="51" applyNumberFormat="1" applyFont="1" applyBorder="1" applyAlignment="1">
      <alignment horizontal="right"/>
      <protection/>
    </xf>
    <xf numFmtId="4" fontId="25" fillId="0" borderId="15" xfId="54" applyNumberFormat="1" applyFont="1" applyBorder="1" applyAlignment="1">
      <alignment horizontal="right"/>
      <protection/>
    </xf>
    <xf numFmtId="3" fontId="25" fillId="0" borderId="28" xfId="60" applyNumberFormat="1" applyFont="1" applyBorder="1">
      <alignment/>
      <protection/>
    </xf>
    <xf numFmtId="4" fontId="25" fillId="0" borderId="15" xfId="54" applyNumberFormat="1" applyFont="1" applyBorder="1">
      <alignment/>
      <protection/>
    </xf>
    <xf numFmtId="3" fontId="25" fillId="0" borderId="30" xfId="60" applyNumberFormat="1" applyFont="1" applyBorder="1">
      <alignment/>
      <protection/>
    </xf>
    <xf numFmtId="4" fontId="25" fillId="0" borderId="19" xfId="54" applyNumberFormat="1" applyFont="1" applyBorder="1">
      <alignment/>
      <protection/>
    </xf>
    <xf numFmtId="3" fontId="25" fillId="0" borderId="19" xfId="60" applyNumberFormat="1" applyFont="1" applyBorder="1">
      <alignment/>
      <protection/>
    </xf>
    <xf numFmtId="4" fontId="28" fillId="0" borderId="23" xfId="54" applyNumberFormat="1" applyFont="1" applyBorder="1" applyAlignment="1">
      <alignment horizontal="right"/>
      <protection/>
    </xf>
    <xf numFmtId="3" fontId="28" fillId="18" borderId="37" xfId="60" applyNumberFormat="1" applyFont="1" applyFill="1" applyBorder="1" applyAlignment="1">
      <alignment horizontal="right"/>
      <protection/>
    </xf>
    <xf numFmtId="4" fontId="28" fillId="18" borderId="14" xfId="51" applyNumberFormat="1" applyFont="1" applyFill="1" applyBorder="1">
      <alignment/>
      <protection/>
    </xf>
    <xf numFmtId="4" fontId="28" fillId="18" borderId="14" xfId="52" applyNumberFormat="1" applyFont="1" applyFill="1" applyBorder="1" applyAlignment="1">
      <alignment horizontal="right"/>
      <protection/>
    </xf>
    <xf numFmtId="4" fontId="28" fillId="18" borderId="14" xfId="54" applyNumberFormat="1" applyFont="1" applyFill="1" applyBorder="1">
      <alignment/>
      <protection/>
    </xf>
    <xf numFmtId="4" fontId="28" fillId="0" borderId="0" xfId="60" applyNumberFormat="1" applyFont="1" applyFill="1" applyBorder="1">
      <alignment/>
      <protection/>
    </xf>
    <xf numFmtId="0" fontId="25" fillId="0" borderId="0" xfId="60" applyFont="1" applyFill="1" applyBorder="1" applyAlignment="1">
      <alignment horizontal="center"/>
      <protection/>
    </xf>
    <xf numFmtId="0" fontId="9" fillId="0" borderId="0" xfId="60" applyFill="1" applyBorder="1" applyAlignment="1">
      <alignment horizontal="center"/>
      <protection/>
    </xf>
    <xf numFmtId="0" fontId="25" fillId="0" borderId="16" xfId="63" applyFont="1" applyBorder="1">
      <alignment/>
      <protection/>
    </xf>
    <xf numFmtId="4" fontId="25" fillId="0" borderId="38" xfId="60" applyNumberFormat="1" applyFont="1" applyBorder="1" applyAlignment="1">
      <alignment horizontal="right"/>
      <protection/>
    </xf>
    <xf numFmtId="4" fontId="25" fillId="0" borderId="29" xfId="55" applyNumberFormat="1" applyFont="1" applyBorder="1" applyAlignment="1">
      <alignment horizontal="right"/>
      <protection/>
    </xf>
    <xf numFmtId="4" fontId="25" fillId="0" borderId="57" xfId="55" applyNumberFormat="1" applyFont="1" applyBorder="1" applyAlignment="1">
      <alignment horizontal="right"/>
      <protection/>
    </xf>
    <xf numFmtId="4" fontId="25" fillId="0" borderId="57" xfId="55" applyNumberFormat="1" applyFont="1" applyBorder="1">
      <alignment/>
      <protection/>
    </xf>
    <xf numFmtId="0" fontId="25" fillId="0" borderId="20" xfId="63" applyFont="1" applyBorder="1">
      <alignment/>
      <protection/>
    </xf>
    <xf numFmtId="4" fontId="25" fillId="0" borderId="39" xfId="60" applyNumberFormat="1" applyFont="1" applyBorder="1" applyAlignment="1">
      <alignment horizontal="right"/>
      <protection/>
    </xf>
    <xf numFmtId="4" fontId="25" fillId="0" borderId="19" xfId="55" applyNumberFormat="1" applyFont="1" applyBorder="1" applyAlignment="1">
      <alignment horizontal="right"/>
      <protection/>
    </xf>
    <xf numFmtId="4" fontId="25" fillId="0" borderId="18" xfId="55" applyNumberFormat="1" applyFont="1" applyBorder="1" applyAlignment="1">
      <alignment horizontal="right"/>
      <protection/>
    </xf>
    <xf numFmtId="4" fontId="25" fillId="0" borderId="18" xfId="55" applyNumberFormat="1" applyFont="1" applyBorder="1">
      <alignment/>
      <protection/>
    </xf>
    <xf numFmtId="4" fontId="25" fillId="0" borderId="21" xfId="51" applyNumberFormat="1" applyFont="1" applyBorder="1" applyAlignment="1">
      <alignment horizontal="right"/>
      <protection/>
    </xf>
    <xf numFmtId="4" fontId="25" fillId="0" borderId="0" xfId="55" applyNumberFormat="1" applyFont="1">
      <alignment/>
      <protection/>
    </xf>
    <xf numFmtId="0" fontId="25" fillId="0" borderId="42" xfId="60" applyFont="1" applyBorder="1">
      <alignment/>
      <protection/>
    </xf>
    <xf numFmtId="3" fontId="25" fillId="0" borderId="42" xfId="60" applyNumberFormat="1" applyFont="1" applyBorder="1">
      <alignment/>
      <protection/>
    </xf>
    <xf numFmtId="4" fontId="25" fillId="0" borderId="19" xfId="60" applyNumberFormat="1" applyFont="1" applyBorder="1" applyAlignment="1">
      <alignment horizontal="right"/>
      <protection/>
    </xf>
    <xf numFmtId="4" fontId="25" fillId="0" borderId="18" xfId="60" applyNumberFormat="1" applyFont="1" applyBorder="1">
      <alignment/>
      <protection/>
    </xf>
    <xf numFmtId="0" fontId="25" fillId="0" borderId="36" xfId="63" applyFont="1" applyBorder="1">
      <alignment/>
      <protection/>
    </xf>
    <xf numFmtId="4" fontId="25" fillId="0" borderId="44" xfId="60" applyNumberFormat="1" applyFont="1" applyBorder="1" applyAlignment="1">
      <alignment horizontal="right"/>
      <protection/>
    </xf>
    <xf numFmtId="4" fontId="25" fillId="0" borderId="15" xfId="55" applyNumberFormat="1" applyFont="1" applyBorder="1" applyAlignment="1">
      <alignment horizontal="right"/>
      <protection/>
    </xf>
    <xf numFmtId="4" fontId="25" fillId="0" borderId="59" xfId="55" applyNumberFormat="1" applyFont="1" applyBorder="1" applyAlignment="1">
      <alignment horizontal="right"/>
      <protection/>
    </xf>
    <xf numFmtId="4" fontId="25" fillId="0" borderId="58" xfId="55" applyNumberFormat="1" applyFont="1" applyBorder="1">
      <alignment/>
      <protection/>
    </xf>
    <xf numFmtId="4" fontId="25" fillId="0" borderId="60" xfId="55" applyNumberFormat="1" applyFont="1" applyBorder="1" applyAlignment="1">
      <alignment horizontal="right"/>
      <protection/>
    </xf>
    <xf numFmtId="4" fontId="28" fillId="18" borderId="14" xfId="60" applyNumberFormat="1" applyFont="1" applyFill="1" applyBorder="1" applyAlignment="1">
      <alignment horizontal="right"/>
      <protection/>
    </xf>
    <xf numFmtId="4" fontId="28" fillId="18" borderId="14" xfId="55" applyNumberFormat="1" applyFont="1" applyFill="1" applyBorder="1" applyAlignment="1">
      <alignment horizontal="right"/>
      <protection/>
    </xf>
    <xf numFmtId="4" fontId="28" fillId="18" borderId="14" xfId="55" applyNumberFormat="1" applyFont="1" applyFill="1" applyBorder="1">
      <alignment/>
      <protection/>
    </xf>
    <xf numFmtId="0" fontId="27" fillId="0" borderId="14" xfId="60" applyFont="1" applyBorder="1">
      <alignment/>
      <protection/>
    </xf>
    <xf numFmtId="3" fontId="28" fillId="0" borderId="32" xfId="60" applyNumberFormat="1" applyFont="1" applyBorder="1" applyAlignment="1">
      <alignment horizontal="right"/>
      <protection/>
    </xf>
    <xf numFmtId="3" fontId="28" fillId="0" borderId="14" xfId="60" applyNumberFormat="1" applyFont="1" applyBorder="1" applyAlignment="1">
      <alignment horizontal="right"/>
      <protection/>
    </xf>
    <xf numFmtId="0" fontId="28" fillId="0" borderId="0" xfId="60" applyFont="1" applyFill="1" applyBorder="1">
      <alignment/>
      <protection/>
    </xf>
    <xf numFmtId="0" fontId="33" fillId="0" borderId="0" xfId="60" applyFont="1" applyFill="1" applyBorder="1">
      <alignment/>
      <protection/>
    </xf>
    <xf numFmtId="0" fontId="27" fillId="18" borderId="37" xfId="60" applyFont="1" applyFill="1" applyBorder="1" applyAlignment="1">
      <alignment horizontal="center" wrapText="1"/>
      <protection/>
    </xf>
    <xf numFmtId="14" fontId="27" fillId="18" borderId="47" xfId="60" applyNumberFormat="1" applyFont="1" applyFill="1" applyBorder="1" applyAlignment="1">
      <alignment horizontal="center" wrapText="1"/>
      <protection/>
    </xf>
    <xf numFmtId="4" fontId="25" fillId="0" borderId="29" xfId="60" applyNumberFormat="1" applyFont="1" applyBorder="1" applyAlignment="1">
      <alignment horizontal="right"/>
      <protection/>
    </xf>
    <xf numFmtId="4" fontId="25" fillId="0" borderId="29" xfId="56" applyNumberFormat="1" applyFont="1" applyBorder="1" applyAlignment="1">
      <alignment horizontal="right"/>
      <protection/>
    </xf>
    <xf numFmtId="4" fontId="25" fillId="0" borderId="61" xfId="56" applyNumberFormat="1" applyFont="1" applyBorder="1" applyAlignment="1">
      <alignment horizontal="right"/>
      <protection/>
    </xf>
    <xf numFmtId="4" fontId="25" fillId="0" borderId="57" xfId="56" applyNumberFormat="1" applyFont="1" applyBorder="1">
      <alignment/>
      <protection/>
    </xf>
    <xf numFmtId="4" fontId="25" fillId="0" borderId="19" xfId="56" applyNumberFormat="1" applyFont="1" applyBorder="1" applyAlignment="1">
      <alignment horizontal="right"/>
      <protection/>
    </xf>
    <xf numFmtId="4" fontId="25" fillId="0" borderId="60" xfId="56" applyNumberFormat="1" applyFont="1" applyBorder="1" applyAlignment="1">
      <alignment horizontal="right"/>
      <protection/>
    </xf>
    <xf numFmtId="4" fontId="25" fillId="0" borderId="18" xfId="56" applyNumberFormat="1" applyFont="1" applyBorder="1">
      <alignment/>
      <protection/>
    </xf>
    <xf numFmtId="0" fontId="28" fillId="18" borderId="18" xfId="60" applyFont="1" applyFill="1" applyBorder="1">
      <alignment/>
      <protection/>
    </xf>
    <xf numFmtId="4" fontId="25" fillId="0" borderId="15" xfId="60" applyNumberFormat="1" applyFont="1" applyBorder="1" applyAlignment="1">
      <alignment horizontal="right"/>
      <protection/>
    </xf>
    <xf numFmtId="4" fontId="25" fillId="0" borderId="15" xfId="56" applyNumberFormat="1" applyFont="1" applyBorder="1" applyAlignment="1">
      <alignment horizontal="right"/>
      <protection/>
    </xf>
    <xf numFmtId="4" fontId="25" fillId="0" borderId="59" xfId="56" applyNumberFormat="1" applyFont="1" applyBorder="1" applyAlignment="1">
      <alignment horizontal="right"/>
      <protection/>
    </xf>
    <xf numFmtId="4" fontId="25" fillId="0" borderId="58" xfId="56" applyNumberFormat="1" applyFont="1" applyBorder="1">
      <alignment/>
      <protection/>
    </xf>
    <xf numFmtId="4" fontId="28" fillId="18" borderId="14" xfId="56" applyNumberFormat="1" applyFont="1" applyFill="1" applyBorder="1" applyAlignment="1">
      <alignment horizontal="right"/>
      <protection/>
    </xf>
    <xf numFmtId="4" fontId="28" fillId="18" borderId="14" xfId="56" applyNumberFormat="1" applyFont="1" applyFill="1" applyBorder="1">
      <alignment/>
      <protection/>
    </xf>
    <xf numFmtId="4" fontId="25" fillId="0" borderId="29" xfId="48" applyNumberFormat="1" applyFont="1" applyBorder="1" applyAlignment="1">
      <alignment horizontal="right"/>
      <protection/>
    </xf>
    <xf numFmtId="4" fontId="25" fillId="0" borderId="57" xfId="48" applyNumberFormat="1" applyFont="1" applyBorder="1" applyAlignment="1">
      <alignment horizontal="right"/>
      <protection/>
    </xf>
    <xf numFmtId="4" fontId="25" fillId="0" borderId="57" xfId="48" applyNumberFormat="1" applyFont="1" applyBorder="1">
      <alignment/>
      <protection/>
    </xf>
    <xf numFmtId="4" fontId="25" fillId="0" borderId="19" xfId="48" applyNumberFormat="1" applyFont="1" applyBorder="1" applyAlignment="1">
      <alignment horizontal="right"/>
      <protection/>
    </xf>
    <xf numFmtId="4" fontId="25" fillId="0" borderId="18" xfId="48" applyNumberFormat="1" applyFont="1" applyBorder="1" applyAlignment="1">
      <alignment horizontal="right"/>
      <protection/>
    </xf>
    <xf numFmtId="4" fontId="25" fillId="0" borderId="18" xfId="48" applyNumberFormat="1" applyFont="1" applyBorder="1">
      <alignment/>
      <protection/>
    </xf>
    <xf numFmtId="4" fontId="25" fillId="0" borderId="0" xfId="48" applyNumberFormat="1" applyFont="1">
      <alignment/>
      <protection/>
    </xf>
    <xf numFmtId="4" fontId="25" fillId="0" borderId="19" xfId="48" applyNumberFormat="1" applyFont="1" applyFill="1" applyBorder="1" applyAlignment="1">
      <alignment horizontal="right"/>
      <protection/>
    </xf>
    <xf numFmtId="4" fontId="25" fillId="0" borderId="18" xfId="48" applyNumberFormat="1" applyFont="1" applyFill="1" applyBorder="1" applyAlignment="1">
      <alignment horizontal="right"/>
      <protection/>
    </xf>
    <xf numFmtId="4" fontId="25" fillId="0" borderId="19" xfId="48" applyNumberFormat="1" applyFont="1" applyBorder="1">
      <alignment/>
      <protection/>
    </xf>
    <xf numFmtId="4" fontId="25" fillId="0" borderId="15" xfId="48" applyNumberFormat="1" applyFont="1" applyBorder="1" applyAlignment="1">
      <alignment horizontal="right"/>
      <protection/>
    </xf>
    <xf numFmtId="4" fontId="25" fillId="0" borderId="58" xfId="48" applyNumberFormat="1" applyFont="1" applyBorder="1" applyAlignment="1">
      <alignment horizontal="right"/>
      <protection/>
    </xf>
    <xf numFmtId="4" fontId="25" fillId="0" borderId="58" xfId="48" applyNumberFormat="1" applyFont="1" applyBorder="1">
      <alignment/>
      <protection/>
    </xf>
    <xf numFmtId="0" fontId="25" fillId="0" borderId="29" xfId="60" applyFont="1" applyBorder="1">
      <alignment/>
      <protection/>
    </xf>
    <xf numFmtId="3" fontId="25" fillId="0" borderId="29" xfId="60" applyNumberFormat="1" applyFont="1" applyBorder="1">
      <alignment/>
      <protection/>
    </xf>
    <xf numFmtId="4" fontId="28" fillId="18" borderId="14" xfId="48" applyNumberFormat="1" applyFont="1" applyFill="1" applyBorder="1" applyAlignment="1">
      <alignment horizontal="right"/>
      <protection/>
    </xf>
    <xf numFmtId="4" fontId="28" fillId="18" borderId="14" xfId="48" applyNumberFormat="1" applyFont="1" applyFill="1" applyBorder="1">
      <alignment/>
      <protection/>
    </xf>
    <xf numFmtId="0" fontId="25" fillId="0" borderId="0" xfId="60" applyFont="1">
      <alignment/>
      <protection/>
    </xf>
    <xf numFmtId="0" fontId="27" fillId="18" borderId="14" xfId="60" applyFont="1" applyFill="1" applyBorder="1">
      <alignment/>
      <protection/>
    </xf>
    <xf numFmtId="0" fontId="31" fillId="18" borderId="14" xfId="60" applyNumberFormat="1" applyFont="1" applyFill="1" applyBorder="1" applyAlignment="1">
      <alignment horizontal="right"/>
      <protection/>
    </xf>
    <xf numFmtId="0" fontId="28" fillId="18" borderId="25" xfId="60" applyFont="1" applyFill="1" applyBorder="1" applyAlignment="1">
      <alignment horizontal="right"/>
      <protection/>
    </xf>
    <xf numFmtId="3" fontId="28" fillId="0" borderId="22" xfId="60" applyNumberFormat="1" applyFont="1" applyBorder="1" applyAlignment="1">
      <alignment horizontal="right"/>
      <protection/>
    </xf>
    <xf numFmtId="0" fontId="28" fillId="18" borderId="14" xfId="60" applyFont="1" applyFill="1" applyBorder="1">
      <alignment/>
      <protection/>
    </xf>
    <xf numFmtId="3" fontId="28" fillId="18" borderId="14" xfId="60" applyNumberFormat="1" applyFont="1" applyFill="1" applyBorder="1" applyAlignment="1">
      <alignment horizontal="right"/>
      <protection/>
    </xf>
    <xf numFmtId="3" fontId="28" fillId="18" borderId="26" xfId="60" applyNumberFormat="1" applyFont="1" applyFill="1" applyBorder="1" applyAlignment="1">
      <alignment horizontal="right"/>
      <protection/>
    </xf>
    <xf numFmtId="3" fontId="9" fillId="0" borderId="0" xfId="60" applyNumberFormat="1">
      <alignment/>
      <protection/>
    </xf>
    <xf numFmtId="3" fontId="25" fillId="0" borderId="0" xfId="60" applyNumberFormat="1" applyFont="1">
      <alignment/>
      <protection/>
    </xf>
    <xf numFmtId="3" fontId="25" fillId="0" borderId="0" xfId="60" applyNumberFormat="1" applyFont="1" applyAlignment="1">
      <alignment horizontal="right"/>
      <protection/>
    </xf>
    <xf numFmtId="3" fontId="28" fillId="0" borderId="0" xfId="60" applyNumberFormat="1" applyFont="1" applyBorder="1" applyAlignment="1">
      <alignment horizontal="right"/>
      <protection/>
    </xf>
    <xf numFmtId="0" fontId="25" fillId="0" borderId="22" xfId="60" applyFont="1" applyBorder="1">
      <alignment/>
      <protection/>
    </xf>
    <xf numFmtId="3" fontId="25" fillId="0" borderId="22" xfId="60" applyNumberFormat="1" applyFont="1" applyBorder="1">
      <alignment/>
      <protection/>
    </xf>
    <xf numFmtId="3" fontId="25" fillId="0" borderId="46" xfId="60" applyNumberFormat="1" applyFont="1" applyBorder="1">
      <alignment/>
      <protection/>
    </xf>
    <xf numFmtId="3" fontId="28" fillId="0" borderId="26" xfId="60" applyNumberFormat="1" applyFont="1" applyBorder="1" applyAlignment="1">
      <alignment horizontal="right"/>
      <protection/>
    </xf>
    <xf numFmtId="4" fontId="25" fillId="0" borderId="0" xfId="60" applyNumberFormat="1" applyFont="1" applyAlignment="1">
      <alignment horizontal="right"/>
      <protection/>
    </xf>
    <xf numFmtId="3" fontId="28" fillId="0" borderId="53" xfId="60" applyNumberFormat="1" applyFont="1" applyBorder="1" applyAlignment="1">
      <alignment horizontal="right"/>
      <protection/>
    </xf>
    <xf numFmtId="0" fontId="28" fillId="18" borderId="11" xfId="60" applyFont="1" applyFill="1" applyBorder="1" applyAlignment="1">
      <alignment horizontal="center"/>
      <protection/>
    </xf>
    <xf numFmtId="3" fontId="28" fillId="18" borderId="26" xfId="60" applyNumberFormat="1" applyFont="1" applyFill="1" applyBorder="1" applyAlignment="1">
      <alignment horizontal="center"/>
      <protection/>
    </xf>
    <xf numFmtId="0" fontId="25" fillId="0" borderId="0" xfId="60" applyFont="1" applyBorder="1">
      <alignment/>
      <protection/>
    </xf>
    <xf numFmtId="0" fontId="29" fillId="0" borderId="18" xfId="60" applyFont="1" applyBorder="1">
      <alignment/>
      <protection/>
    </xf>
    <xf numFmtId="3" fontId="25" fillId="0" borderId="18" xfId="60" applyNumberFormat="1" applyFont="1" applyBorder="1" applyAlignment="1">
      <alignment horizontal="right"/>
      <protection/>
    </xf>
    <xf numFmtId="3" fontId="25" fillId="0" borderId="39" xfId="60" applyNumberFormat="1" applyFont="1" applyFill="1" applyBorder="1" applyAlignment="1">
      <alignment horizontal="right"/>
      <protection/>
    </xf>
    <xf numFmtId="10" fontId="28" fillId="18" borderId="14" xfId="60" applyNumberFormat="1" applyFont="1" applyFill="1" applyBorder="1">
      <alignment/>
      <protection/>
    </xf>
    <xf numFmtId="4" fontId="25" fillId="0" borderId="0" xfId="60" applyNumberFormat="1" applyFont="1">
      <alignment/>
      <protection/>
    </xf>
    <xf numFmtId="14" fontId="25" fillId="0" borderId="0" xfId="60" applyNumberFormat="1" applyFont="1" applyAlignment="1">
      <alignment horizontal="left"/>
      <protection/>
    </xf>
    <xf numFmtId="10" fontId="25" fillId="0" borderId="0" xfId="60" applyNumberFormat="1" applyFont="1">
      <alignment/>
      <protection/>
    </xf>
    <xf numFmtId="2" fontId="25" fillId="0" borderId="0" xfId="60" applyNumberFormat="1" applyFont="1">
      <alignment/>
      <protection/>
    </xf>
    <xf numFmtId="9" fontId="9" fillId="0" borderId="0" xfId="60" applyNumberFormat="1">
      <alignment/>
      <protection/>
    </xf>
    <xf numFmtId="3" fontId="25" fillId="0" borderId="0" xfId="60" applyNumberFormat="1" applyFont="1" applyFill="1" applyBorder="1">
      <alignment/>
      <protection/>
    </xf>
    <xf numFmtId="3" fontId="28" fillId="0" borderId="0" xfId="60" applyNumberFormat="1" applyFont="1" applyFill="1" applyBorder="1">
      <alignment/>
      <protection/>
    </xf>
    <xf numFmtId="0" fontId="25" fillId="0" borderId="0" xfId="60" applyFont="1" applyFill="1" applyBorder="1">
      <alignment/>
      <protection/>
    </xf>
    <xf numFmtId="10" fontId="28" fillId="0" borderId="0" xfId="60" applyNumberFormat="1" applyFont="1" applyFill="1" applyBorder="1">
      <alignment/>
      <protection/>
    </xf>
    <xf numFmtId="0" fontId="35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6" fillId="0" borderId="0" xfId="0" applyFont="1" applyAlignment="1">
      <alignment horizontal="left"/>
    </xf>
  </cellXfs>
  <cellStyles count="7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1.MŠ" xfId="47"/>
    <cellStyle name="normální_10.Mš" xfId="48"/>
    <cellStyle name="normální_2.MŠ" xfId="49"/>
    <cellStyle name="normální_2008" xfId="50"/>
    <cellStyle name="normální_2009" xfId="51"/>
    <cellStyle name="normální_2010" xfId="52"/>
    <cellStyle name="normální_3.MŠ" xfId="53"/>
    <cellStyle name="normální_4.Mš" xfId="54"/>
    <cellStyle name="normální_7.MŠ" xfId="55"/>
    <cellStyle name="normální_8.MŠ" xfId="56"/>
    <cellStyle name="normální_List1" xfId="57"/>
    <cellStyle name="normální_MŠ 2008" xfId="58"/>
    <cellStyle name="normální_MŠ 2010" xfId="59"/>
    <cellStyle name="normální_navrh_MS_2012_rekapitulace" xfId="60"/>
    <cellStyle name="normální_navrh_ZS_2012_rekapitulace" xfId="61"/>
    <cellStyle name="normální_Plešivec279" xfId="62"/>
    <cellStyle name="normální_Tavírna" xfId="63"/>
    <cellStyle name="normální_TGM" xfId="64"/>
    <cellStyle name="normální_Vyšehrad" xfId="65"/>
    <cellStyle name="normální_Za Soudem" xfId="66"/>
    <cellStyle name="normální_ZŠ" xfId="67"/>
    <cellStyle name="normální_ZŠ Linecká" xfId="68"/>
    <cellStyle name="normální_ZŠ Nádraží" xfId="69"/>
    <cellStyle name="normální_ZŠ Plešivec" xfId="70"/>
    <cellStyle name="normální_ZŠ T.G.M." xfId="71"/>
    <cellStyle name="Poznámka" xfId="72"/>
    <cellStyle name="Percent" xfId="73"/>
    <cellStyle name="Propojená buňka" xfId="74"/>
    <cellStyle name="Followed Hyperlink" xfId="75"/>
    <cellStyle name="Správně" xfId="76"/>
    <cellStyle name="Text upozornění" xfId="77"/>
    <cellStyle name="Vstup" xfId="78"/>
    <cellStyle name="Výpočet" xfId="79"/>
    <cellStyle name="Výstup" xfId="80"/>
    <cellStyle name="Vysvětlující text" xfId="81"/>
    <cellStyle name="Zvýraznění 1" xfId="82"/>
    <cellStyle name="Zvýraznění 2" xfId="83"/>
    <cellStyle name="Zvýraznění 3" xfId="84"/>
    <cellStyle name="Zvýraznění 4" xfId="85"/>
    <cellStyle name="Zvýraznění 5" xfId="86"/>
    <cellStyle name="Zvýraznění 6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8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workbookViewId="0" topLeftCell="A1">
      <selection activeCell="K16" sqref="K16"/>
    </sheetView>
  </sheetViews>
  <sheetFormatPr defaultColWidth="9.140625" defaultRowHeight="12.75"/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1"/>
      <c r="C2" s="1"/>
      <c r="D2" s="1"/>
      <c r="E2" s="1"/>
      <c r="F2" s="1"/>
      <c r="G2" s="1"/>
      <c r="H2" s="1"/>
      <c r="I2" s="1"/>
    </row>
    <row r="3" spans="1:9" ht="14.25">
      <c r="A3" s="1"/>
      <c r="B3" s="1"/>
      <c r="C3" s="1"/>
      <c r="D3" s="1"/>
      <c r="E3" s="1"/>
      <c r="F3" s="1"/>
      <c r="G3" s="1"/>
      <c r="H3" s="1"/>
      <c r="I3" s="1"/>
    </row>
    <row r="4" spans="1:9" ht="14.25">
      <c r="A4" s="1"/>
      <c r="B4" s="1"/>
      <c r="C4" s="1"/>
      <c r="D4" s="1"/>
      <c r="E4" s="1"/>
      <c r="F4" s="1"/>
      <c r="G4" s="1"/>
      <c r="H4" s="1"/>
      <c r="I4" s="1"/>
    </row>
    <row r="5" spans="1:9" ht="14.25">
      <c r="A5" s="1"/>
      <c r="B5" s="1"/>
      <c r="C5" s="1"/>
      <c r="D5" s="1"/>
      <c r="E5" s="1"/>
      <c r="F5" s="1"/>
      <c r="G5" s="1"/>
      <c r="H5" s="1"/>
      <c r="I5" s="1"/>
    </row>
    <row r="6" spans="1:9" ht="14.25">
      <c r="A6" s="1"/>
      <c r="B6" s="1"/>
      <c r="C6" s="1"/>
      <c r="D6" s="1"/>
      <c r="E6" s="1"/>
      <c r="F6" s="1"/>
      <c r="G6" s="1"/>
      <c r="H6" s="1"/>
      <c r="I6" s="1"/>
    </row>
    <row r="7" spans="1:9" ht="14.25">
      <c r="A7" s="1"/>
      <c r="B7" s="1"/>
      <c r="C7" s="1"/>
      <c r="D7" s="1"/>
      <c r="E7" s="1"/>
      <c r="F7" s="1"/>
      <c r="G7" s="1"/>
      <c r="H7" s="1"/>
      <c r="I7" s="1"/>
    </row>
    <row r="8" spans="1:9" ht="14.25">
      <c r="A8" s="1"/>
      <c r="B8" s="1"/>
      <c r="C8" s="1"/>
      <c r="D8" s="1"/>
      <c r="E8" s="1"/>
      <c r="F8" s="1"/>
      <c r="G8" s="1"/>
      <c r="H8" s="1"/>
      <c r="I8" s="1"/>
    </row>
    <row r="9" spans="1:9" ht="14.25">
      <c r="A9" s="1"/>
      <c r="B9" s="1"/>
      <c r="C9" s="1"/>
      <c r="D9" s="1"/>
      <c r="E9" s="1"/>
      <c r="F9" s="1"/>
      <c r="G9" s="1"/>
      <c r="H9" s="1"/>
      <c r="I9" s="1"/>
    </row>
    <row r="10" spans="1:9" ht="14.25">
      <c r="A10" s="1"/>
      <c r="B10" s="1"/>
      <c r="C10" s="1"/>
      <c r="D10" s="1"/>
      <c r="E10" s="1"/>
      <c r="F10" s="1"/>
      <c r="G10" s="1"/>
      <c r="H10" s="1"/>
      <c r="I10" s="1"/>
    </row>
    <row r="11" spans="1:9" ht="14.25">
      <c r="A11" s="1"/>
      <c r="B11" s="1"/>
      <c r="C11" s="1"/>
      <c r="D11" s="1"/>
      <c r="E11" s="1"/>
      <c r="F11" s="1"/>
      <c r="G11" s="1"/>
      <c r="H11" s="1"/>
      <c r="I11" s="1"/>
    </row>
    <row r="12" spans="1:9" ht="14.25">
      <c r="A12" s="1"/>
      <c r="B12" s="1"/>
      <c r="C12" s="1"/>
      <c r="D12" s="1"/>
      <c r="E12" s="1"/>
      <c r="F12" s="1"/>
      <c r="G12" s="1"/>
      <c r="H12" s="1"/>
      <c r="I12" s="1"/>
    </row>
    <row r="13" spans="1:9" ht="14.25">
      <c r="A13" s="1"/>
      <c r="B13" s="1"/>
      <c r="C13" s="1"/>
      <c r="D13" s="1"/>
      <c r="E13" s="1"/>
      <c r="F13" s="1"/>
      <c r="G13" s="1"/>
      <c r="H13" s="1"/>
      <c r="I13" s="1"/>
    </row>
    <row r="14" spans="1:9" ht="15.75">
      <c r="A14" s="6" t="s">
        <v>0</v>
      </c>
      <c r="B14" s="6"/>
      <c r="C14" s="6"/>
      <c r="D14" s="6"/>
      <c r="E14" s="6"/>
      <c r="F14" s="6"/>
      <c r="G14" s="6"/>
      <c r="H14" s="6"/>
      <c r="I14" s="6"/>
    </row>
    <row r="15" spans="1:9" ht="15.75">
      <c r="A15" s="6" t="s">
        <v>24</v>
      </c>
      <c r="B15" s="7"/>
      <c r="C15" s="7"/>
      <c r="D15" s="7"/>
      <c r="E15" s="7"/>
      <c r="F15" s="7"/>
      <c r="G15" s="7"/>
      <c r="H15" s="7"/>
      <c r="I15" s="7"/>
    </row>
    <row r="16" spans="1:9" ht="14.25">
      <c r="A16" s="2"/>
      <c r="B16" s="2"/>
      <c r="C16" s="2"/>
      <c r="D16" s="2"/>
      <c r="E16" s="2"/>
      <c r="F16" s="2"/>
      <c r="G16" s="2"/>
      <c r="H16" s="2"/>
      <c r="I16" s="2"/>
    </row>
    <row r="17" spans="1:9" ht="14.2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3" t="s">
        <v>1</v>
      </c>
      <c r="B18" s="2"/>
      <c r="C18" s="2"/>
      <c r="D18" s="2"/>
      <c r="E18" s="2"/>
      <c r="F18" s="2"/>
      <c r="G18" s="2"/>
      <c r="H18" s="2"/>
      <c r="I18" s="2"/>
    </row>
    <row r="19" spans="1:9" ht="14.25">
      <c r="A19" s="2" t="s">
        <v>2</v>
      </c>
      <c r="B19" s="2"/>
      <c r="C19" s="2"/>
      <c r="D19" s="2"/>
      <c r="E19" s="4">
        <v>4457</v>
      </c>
      <c r="F19" s="2"/>
      <c r="G19" s="2"/>
      <c r="H19" s="2"/>
      <c r="I19" s="2"/>
    </row>
    <row r="20" spans="1:9" ht="14.25">
      <c r="A20" s="2" t="s">
        <v>3</v>
      </c>
      <c r="B20" s="2"/>
      <c r="C20" s="2"/>
      <c r="D20" s="2"/>
      <c r="E20" s="4">
        <v>944</v>
      </c>
      <c r="F20" s="2"/>
      <c r="G20" s="2"/>
      <c r="H20" s="2"/>
      <c r="I20" s="2"/>
    </row>
    <row r="21" spans="1:9" ht="14.25">
      <c r="A21" s="5" t="s">
        <v>4</v>
      </c>
      <c r="B21" s="5"/>
      <c r="C21" s="5"/>
      <c r="D21" s="5"/>
      <c r="E21" s="5">
        <v>240</v>
      </c>
      <c r="F21" s="2"/>
      <c r="G21" s="2"/>
      <c r="H21" s="2"/>
      <c r="I21" s="2"/>
    </row>
    <row r="22" spans="1:9" ht="14.25">
      <c r="A22" s="2" t="s">
        <v>5</v>
      </c>
      <c r="B22" s="2"/>
      <c r="C22" s="2"/>
      <c r="D22" s="2"/>
      <c r="E22" s="4">
        <f>SUM(E19:E21)</f>
        <v>5641</v>
      </c>
      <c r="F22" s="2"/>
      <c r="G22" s="2"/>
      <c r="H22" s="2"/>
      <c r="I22" s="2"/>
    </row>
    <row r="23" spans="1:9" ht="14.25">
      <c r="A23" s="2"/>
      <c r="B23" s="2"/>
      <c r="C23" s="2"/>
      <c r="D23" s="2"/>
      <c r="E23" s="2"/>
      <c r="F23" s="2"/>
      <c r="G23" s="2"/>
      <c r="H23" s="2"/>
      <c r="I23" s="2"/>
    </row>
    <row r="24" spans="1:9" ht="14.25">
      <c r="A24" s="2"/>
      <c r="B24" s="2"/>
      <c r="C24" s="2"/>
      <c r="D24" s="2"/>
      <c r="E24" s="2"/>
      <c r="F24" s="2"/>
      <c r="G24" s="2"/>
      <c r="H24" s="2"/>
      <c r="I24" s="2"/>
    </row>
    <row r="25" spans="1:9" ht="15">
      <c r="A25" s="3" t="s">
        <v>6</v>
      </c>
      <c r="B25" s="2"/>
      <c r="C25" s="2"/>
      <c r="D25" s="2"/>
      <c r="E25" s="2"/>
      <c r="F25" s="2"/>
      <c r="G25" s="2"/>
      <c r="H25" s="2"/>
      <c r="I25" s="2"/>
    </row>
    <row r="26" spans="1:9" ht="14.25">
      <c r="A26" s="2" t="s">
        <v>7</v>
      </c>
      <c r="B26" s="2"/>
      <c r="C26" s="2"/>
      <c r="D26" s="2"/>
      <c r="E26" s="2">
        <v>521</v>
      </c>
      <c r="F26" s="2"/>
      <c r="G26" s="2"/>
      <c r="H26" s="2"/>
      <c r="I26" s="2"/>
    </row>
    <row r="27" spans="1:9" ht="14.25">
      <c r="A27" s="2" t="s">
        <v>8</v>
      </c>
      <c r="B27" s="2"/>
      <c r="C27" s="2"/>
      <c r="D27" s="2"/>
      <c r="E27" s="2">
        <v>166</v>
      </c>
      <c r="F27" s="2"/>
      <c r="G27" s="2"/>
      <c r="H27" s="2"/>
      <c r="I27" s="2"/>
    </row>
    <row r="28" spans="1:9" ht="14.25">
      <c r="A28" s="2" t="s">
        <v>9</v>
      </c>
      <c r="B28" s="2"/>
      <c r="C28" s="2"/>
      <c r="D28" s="2"/>
      <c r="E28" s="2">
        <v>563</v>
      </c>
      <c r="F28" s="2"/>
      <c r="G28" s="2"/>
      <c r="H28" s="2"/>
      <c r="I28" s="2"/>
    </row>
    <row r="29" spans="1:9" ht="14.25">
      <c r="A29" s="2" t="s">
        <v>10</v>
      </c>
      <c r="B29" s="2"/>
      <c r="C29" s="2"/>
      <c r="D29" s="2"/>
      <c r="E29" s="2">
        <v>70</v>
      </c>
      <c r="F29" s="2"/>
      <c r="G29" s="2"/>
      <c r="H29" s="2"/>
      <c r="I29" s="2"/>
    </row>
    <row r="30" spans="1:9" ht="14.25">
      <c r="A30" s="2" t="s">
        <v>11</v>
      </c>
      <c r="B30" s="2"/>
      <c r="C30" s="2"/>
      <c r="D30" s="2"/>
      <c r="E30" s="2">
        <v>27</v>
      </c>
      <c r="F30" s="2"/>
      <c r="G30" s="2"/>
      <c r="H30" s="2"/>
      <c r="I30" s="2"/>
    </row>
    <row r="31" spans="1:9" ht="14.25">
      <c r="A31" s="2" t="s">
        <v>12</v>
      </c>
      <c r="B31" s="2"/>
      <c r="C31" s="2"/>
      <c r="D31" s="2"/>
      <c r="E31" s="2">
        <v>240</v>
      </c>
      <c r="F31" s="2"/>
      <c r="G31" s="2"/>
      <c r="H31" s="2"/>
      <c r="I31" s="2"/>
    </row>
    <row r="32" spans="1:9" ht="14.25">
      <c r="A32" s="2" t="s">
        <v>13</v>
      </c>
      <c r="B32" s="2"/>
      <c r="C32" s="2"/>
      <c r="D32" s="2"/>
      <c r="E32" s="4">
        <v>2865</v>
      </c>
      <c r="F32" s="2"/>
      <c r="G32" s="2"/>
      <c r="H32" s="2"/>
      <c r="I32" s="2"/>
    </row>
    <row r="33" spans="1:9" ht="14.25">
      <c r="A33" s="2" t="s">
        <v>14</v>
      </c>
      <c r="B33" s="2"/>
      <c r="C33" s="2"/>
      <c r="D33" s="2"/>
      <c r="E33" s="2">
        <v>30</v>
      </c>
      <c r="F33" s="2"/>
      <c r="G33" s="2"/>
      <c r="H33" s="2"/>
      <c r="I33" s="2"/>
    </row>
    <row r="34" spans="1:9" ht="14.25">
      <c r="A34" s="2" t="s">
        <v>15</v>
      </c>
      <c r="B34" s="2"/>
      <c r="C34" s="2"/>
      <c r="D34" s="2"/>
      <c r="E34" s="2">
        <v>981</v>
      </c>
      <c r="F34" s="2"/>
      <c r="G34" s="2"/>
      <c r="H34" s="2"/>
      <c r="I34" s="2"/>
    </row>
    <row r="35" spans="1:9" ht="14.25">
      <c r="A35" s="2" t="s">
        <v>16</v>
      </c>
      <c r="B35" s="2"/>
      <c r="C35" s="2"/>
      <c r="D35" s="2"/>
      <c r="E35" s="2">
        <v>29</v>
      </c>
      <c r="F35" s="2"/>
      <c r="G35" s="2"/>
      <c r="H35" s="2"/>
      <c r="I35" s="2"/>
    </row>
    <row r="36" spans="1:9" ht="14.25">
      <c r="A36" s="2" t="s">
        <v>17</v>
      </c>
      <c r="B36" s="2"/>
      <c r="C36" s="2"/>
      <c r="D36" s="2"/>
      <c r="E36" s="2">
        <v>90</v>
      </c>
      <c r="F36" s="2"/>
      <c r="G36" s="2"/>
      <c r="H36" s="2"/>
      <c r="I36" s="2"/>
    </row>
    <row r="37" spans="1:9" ht="14.25">
      <c r="A37" s="5" t="s">
        <v>18</v>
      </c>
      <c r="B37" s="5"/>
      <c r="C37" s="5"/>
      <c r="D37" s="5"/>
      <c r="E37" s="5">
        <v>59</v>
      </c>
      <c r="F37" s="2"/>
      <c r="G37" s="2"/>
      <c r="H37" s="2"/>
      <c r="I37" s="2"/>
    </row>
    <row r="38" spans="1:9" ht="14.25">
      <c r="A38" s="2" t="s">
        <v>19</v>
      </c>
      <c r="B38" s="2"/>
      <c r="C38" s="2"/>
      <c r="D38" s="2"/>
      <c r="E38" s="4">
        <f>SUM(E26:E37)</f>
        <v>5641</v>
      </c>
      <c r="F38" s="2"/>
      <c r="G38" s="2"/>
      <c r="H38" s="2"/>
      <c r="I38" s="2"/>
    </row>
    <row r="39" spans="1:9" ht="14.25">
      <c r="A39" s="2"/>
      <c r="B39" s="2"/>
      <c r="C39" s="2"/>
      <c r="D39" s="2"/>
      <c r="E39" s="2"/>
      <c r="F39" s="2"/>
      <c r="G39" s="2"/>
      <c r="H39" s="2"/>
      <c r="I39" s="2"/>
    </row>
    <row r="40" spans="1:9" ht="14.25">
      <c r="A40" s="2"/>
      <c r="B40" s="2"/>
      <c r="C40" s="2"/>
      <c r="D40" s="2"/>
      <c r="E40" s="2"/>
      <c r="F40" s="2"/>
      <c r="G40" s="2"/>
      <c r="H40" s="2"/>
      <c r="I40" s="2"/>
    </row>
    <row r="41" spans="1:9" ht="14.25">
      <c r="A41" s="2" t="s">
        <v>25</v>
      </c>
      <c r="B41" s="2"/>
      <c r="C41" s="2"/>
      <c r="D41" s="2"/>
      <c r="E41" s="2"/>
      <c r="F41" s="2"/>
      <c r="G41" s="2"/>
      <c r="H41" s="2"/>
      <c r="I41" s="2"/>
    </row>
    <row r="42" spans="1:9" ht="14.25">
      <c r="A42" s="2" t="s">
        <v>20</v>
      </c>
      <c r="B42" s="2"/>
      <c r="C42" s="2"/>
      <c r="D42" s="2"/>
      <c r="E42" s="2"/>
      <c r="F42" s="2"/>
      <c r="G42" s="2"/>
      <c r="H42" s="2"/>
      <c r="I42" s="2"/>
    </row>
    <row r="43" spans="1:9" ht="14.25">
      <c r="A43" s="2"/>
      <c r="B43" s="2"/>
      <c r="C43" s="2"/>
      <c r="D43" s="2"/>
      <c r="E43" s="2"/>
      <c r="F43" s="2"/>
      <c r="G43" s="2"/>
      <c r="H43" s="2"/>
      <c r="I43" s="2"/>
    </row>
    <row r="44" spans="1:9" ht="14.25">
      <c r="A44" s="2"/>
      <c r="B44" s="2"/>
      <c r="C44" s="2"/>
      <c r="D44" s="2"/>
      <c r="E44" s="2"/>
      <c r="F44" s="2"/>
      <c r="G44" s="2"/>
      <c r="H44" s="2"/>
      <c r="I44" s="2"/>
    </row>
    <row r="45" spans="1:9" ht="14.25">
      <c r="A45" s="2"/>
      <c r="B45" s="2"/>
      <c r="C45" s="2"/>
      <c r="D45" s="2"/>
      <c r="E45" s="2" t="s">
        <v>21</v>
      </c>
      <c r="F45" s="2"/>
      <c r="G45" s="2"/>
      <c r="H45" s="2"/>
      <c r="I45" s="2"/>
    </row>
    <row r="46" spans="1:9" ht="14.25">
      <c r="A46" s="2"/>
      <c r="B46" s="2"/>
      <c r="C46" s="2"/>
      <c r="D46" s="2"/>
      <c r="E46" s="8" t="s">
        <v>22</v>
      </c>
      <c r="F46" s="8"/>
      <c r="G46" s="8"/>
      <c r="H46" s="8"/>
      <c r="I46" s="2"/>
    </row>
    <row r="47" spans="1:9" ht="14.25">
      <c r="A47" s="2"/>
      <c r="B47" s="2"/>
      <c r="C47" s="2"/>
      <c r="D47" s="2"/>
      <c r="E47" s="8" t="s">
        <v>23</v>
      </c>
      <c r="F47" s="8"/>
      <c r="G47" s="8"/>
      <c r="H47" s="8"/>
      <c r="I47" s="2"/>
    </row>
    <row r="52" ht="15.75">
      <c r="A52" s="494" t="s">
        <v>106</v>
      </c>
    </row>
    <row r="53" ht="15.75">
      <c r="A53" s="494"/>
    </row>
    <row r="54" ht="15.75">
      <c r="A54" s="495" t="s">
        <v>107</v>
      </c>
    </row>
    <row r="55" ht="15.75">
      <c r="A55" s="496" t="s">
        <v>108</v>
      </c>
    </row>
    <row r="56" ht="15.75">
      <c r="A56" s="496"/>
    </row>
    <row r="57" ht="15.75">
      <c r="A57" s="495" t="s">
        <v>109</v>
      </c>
    </row>
    <row r="58" ht="15.75">
      <c r="A58" s="496" t="s">
        <v>110</v>
      </c>
    </row>
    <row r="59" ht="15.75">
      <c r="A59" s="496"/>
    </row>
    <row r="60" ht="15.75">
      <c r="A60" s="495" t="s">
        <v>111</v>
      </c>
    </row>
    <row r="61" ht="15.75">
      <c r="A61" s="496" t="s">
        <v>112</v>
      </c>
    </row>
    <row r="62" ht="15.75">
      <c r="A62" s="496" t="s">
        <v>113</v>
      </c>
    </row>
    <row r="63" ht="15.75">
      <c r="A63" s="496"/>
    </row>
    <row r="64" ht="15.75">
      <c r="A64" s="495" t="s">
        <v>114</v>
      </c>
    </row>
    <row r="65" ht="15.75">
      <c r="A65" s="496" t="s">
        <v>115</v>
      </c>
    </row>
    <row r="66" ht="15.75">
      <c r="A66" s="496" t="s">
        <v>116</v>
      </c>
    </row>
    <row r="67" ht="15.75">
      <c r="A67" s="496"/>
    </row>
    <row r="68" ht="15.75">
      <c r="A68" s="495" t="s">
        <v>117</v>
      </c>
    </row>
    <row r="69" ht="15.75">
      <c r="A69" s="496" t="s">
        <v>118</v>
      </c>
    </row>
    <row r="70" ht="15.75">
      <c r="A70" s="496"/>
    </row>
    <row r="71" ht="15.75">
      <c r="A71" s="495" t="s">
        <v>36</v>
      </c>
    </row>
    <row r="72" ht="15.75">
      <c r="A72" s="496" t="s">
        <v>119</v>
      </c>
    </row>
    <row r="73" ht="15.75">
      <c r="A73" s="496"/>
    </row>
    <row r="74" ht="15.75">
      <c r="A74" s="495" t="s">
        <v>120</v>
      </c>
    </row>
    <row r="75" ht="15.75">
      <c r="A75" s="496"/>
    </row>
    <row r="76" ht="15.75">
      <c r="A76" s="495" t="s">
        <v>65</v>
      </c>
    </row>
    <row r="77" ht="15.75">
      <c r="A77" s="496" t="s">
        <v>121</v>
      </c>
    </row>
    <row r="78" ht="15.75">
      <c r="A78" s="496"/>
    </row>
    <row r="79" ht="15.75">
      <c r="A79" s="495" t="s">
        <v>122</v>
      </c>
    </row>
    <row r="80" ht="15.75">
      <c r="A80" s="496" t="s">
        <v>123</v>
      </c>
    </row>
    <row r="81" ht="15.75">
      <c r="A81" s="496" t="s">
        <v>124</v>
      </c>
    </row>
    <row r="82" ht="15.75">
      <c r="A82" s="496"/>
    </row>
    <row r="83" ht="15.75">
      <c r="A83" s="495" t="s">
        <v>125</v>
      </c>
    </row>
    <row r="84" ht="15.75">
      <c r="A84" s="496" t="s">
        <v>126</v>
      </c>
    </row>
    <row r="85" ht="15.75">
      <c r="A85" s="496" t="s">
        <v>127</v>
      </c>
    </row>
    <row r="86" ht="15.75">
      <c r="A86" s="496"/>
    </row>
    <row r="87" ht="15.75">
      <c r="A87" s="495" t="s">
        <v>128</v>
      </c>
    </row>
    <row r="88" ht="15.75">
      <c r="A88" s="496"/>
    </row>
    <row r="89" ht="15.75">
      <c r="A89" s="495" t="s">
        <v>129</v>
      </c>
    </row>
    <row r="90" ht="15.75">
      <c r="A90" s="496"/>
    </row>
    <row r="91" ht="15.75">
      <c r="A91" s="495" t="s">
        <v>130</v>
      </c>
    </row>
    <row r="92" ht="15.75">
      <c r="A92" s="496"/>
    </row>
    <row r="93" ht="15.75">
      <c r="A93" s="495" t="s">
        <v>131</v>
      </c>
    </row>
    <row r="94" ht="15.75">
      <c r="A94" s="496" t="s">
        <v>132</v>
      </c>
    </row>
  </sheetData>
  <mergeCells count="4">
    <mergeCell ref="A14:I14"/>
    <mergeCell ref="A15:I15"/>
    <mergeCell ref="E46:H46"/>
    <mergeCell ref="E47:H4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L21" sqref="L21"/>
    </sheetView>
  </sheetViews>
  <sheetFormatPr defaultColWidth="9.140625" defaultRowHeight="12.75"/>
  <cols>
    <col min="1" max="1" width="21.8515625" style="313" customWidth="1"/>
    <col min="2" max="2" width="0.2890625" style="313" hidden="1" customWidth="1"/>
    <col min="3" max="3" width="12.7109375" style="313" hidden="1" customWidth="1"/>
    <col min="4" max="11" width="12.7109375" style="313" customWidth="1"/>
    <col min="12" max="16384" width="9.140625" style="254" customWidth="1"/>
  </cols>
  <sheetData>
    <row r="1" spans="1:12" ht="15.75">
      <c r="A1" s="253" t="s">
        <v>26</v>
      </c>
      <c r="B1" s="253"/>
      <c r="C1" s="253"/>
      <c r="D1" s="253"/>
      <c r="E1" s="253" t="s">
        <v>89</v>
      </c>
      <c r="F1" s="253"/>
      <c r="G1" s="253"/>
      <c r="H1" s="253"/>
      <c r="I1" s="253"/>
      <c r="J1" s="254"/>
      <c r="K1" s="253" t="s">
        <v>89</v>
      </c>
      <c r="L1" s="369"/>
    </row>
    <row r="2" spans="1:12" ht="13.5" thickBot="1">
      <c r="A2" s="256"/>
      <c r="B2" s="256"/>
      <c r="C2" s="257"/>
      <c r="D2" s="257"/>
      <c r="E2" s="257"/>
      <c r="F2" s="257"/>
      <c r="G2" s="257"/>
      <c r="H2" s="257"/>
      <c r="I2" s="257"/>
      <c r="J2" s="258"/>
      <c r="K2" s="259"/>
      <c r="L2" s="313"/>
    </row>
    <row r="3" spans="1:12" ht="34.5" thickBot="1">
      <c r="A3" s="260"/>
      <c r="B3" s="256"/>
      <c r="C3" s="261" t="s">
        <v>28</v>
      </c>
      <c r="D3" s="261" t="s">
        <v>29</v>
      </c>
      <c r="E3" s="261" t="s">
        <v>30</v>
      </c>
      <c r="F3" s="262" t="s">
        <v>31</v>
      </c>
      <c r="G3" s="261" t="s">
        <v>32</v>
      </c>
      <c r="H3" s="261" t="s">
        <v>33</v>
      </c>
      <c r="I3" s="261" t="s">
        <v>34</v>
      </c>
      <c r="J3" s="263" t="s">
        <v>64</v>
      </c>
      <c r="K3" s="261" t="s">
        <v>70</v>
      </c>
      <c r="L3" s="339"/>
    </row>
    <row r="4" spans="1:12" ht="12.75">
      <c r="A4" s="264" t="s">
        <v>36</v>
      </c>
      <c r="B4" s="370"/>
      <c r="C4" s="266">
        <v>45556</v>
      </c>
      <c r="D4" s="266">
        <v>108751.41</v>
      </c>
      <c r="E4" s="371">
        <v>333940.5</v>
      </c>
      <c r="F4" s="268">
        <v>125963.4</v>
      </c>
      <c r="G4" s="372">
        <v>369032</v>
      </c>
      <c r="H4" s="373">
        <v>92660.8</v>
      </c>
      <c r="I4" s="266">
        <v>213000</v>
      </c>
      <c r="J4" s="374">
        <v>92933</v>
      </c>
      <c r="K4" s="266">
        <v>250000</v>
      </c>
      <c r="L4" s="375"/>
    </row>
    <row r="5" spans="1:12" ht="12.75">
      <c r="A5" s="273" t="s">
        <v>37</v>
      </c>
      <c r="B5" s="376"/>
      <c r="C5" s="275">
        <v>324129.53</v>
      </c>
      <c r="D5" s="275">
        <v>331873.63</v>
      </c>
      <c r="E5" s="371">
        <v>335700.8</v>
      </c>
      <c r="F5" s="276">
        <v>433061</v>
      </c>
      <c r="G5" s="377">
        <v>177558.06</v>
      </c>
      <c r="H5" s="378">
        <v>379151.82</v>
      </c>
      <c r="I5" s="275">
        <v>200000</v>
      </c>
      <c r="J5" s="379">
        <v>124345.4</v>
      </c>
      <c r="K5" s="275">
        <v>228000</v>
      </c>
      <c r="L5" s="375"/>
    </row>
    <row r="6" spans="1:12" ht="12" customHeight="1">
      <c r="A6" s="273" t="s">
        <v>38</v>
      </c>
      <c r="B6" s="376"/>
      <c r="C6" s="275">
        <v>287174.78</v>
      </c>
      <c r="D6" s="275">
        <v>312863.54</v>
      </c>
      <c r="E6" s="371">
        <v>322220.81</v>
      </c>
      <c r="F6" s="276">
        <v>331154</v>
      </c>
      <c r="G6" s="377">
        <v>404744.06</v>
      </c>
      <c r="H6" s="378">
        <v>226757.13</v>
      </c>
      <c r="I6" s="275">
        <v>450000</v>
      </c>
      <c r="J6" s="379">
        <v>255080.74</v>
      </c>
      <c r="K6" s="275">
        <v>500000</v>
      </c>
      <c r="L6" s="375"/>
    </row>
    <row r="7" spans="1:12" ht="12.75" hidden="1">
      <c r="A7" s="273"/>
      <c r="B7" s="376"/>
      <c r="C7" s="275"/>
      <c r="D7" s="275"/>
      <c r="E7" s="371"/>
      <c r="F7" s="276"/>
      <c r="G7" s="377"/>
      <c r="H7" s="378">
        <v>0</v>
      </c>
      <c r="I7" s="275"/>
      <c r="J7" s="379">
        <v>0</v>
      </c>
      <c r="K7" s="275"/>
      <c r="L7" s="375"/>
    </row>
    <row r="8" spans="1:12" ht="12.75">
      <c r="A8" s="273" t="s">
        <v>39</v>
      </c>
      <c r="B8" s="376"/>
      <c r="C8" s="275">
        <v>33498</v>
      </c>
      <c r="D8" s="275">
        <v>33653.5</v>
      </c>
      <c r="E8" s="371">
        <v>38125</v>
      </c>
      <c r="F8" s="276">
        <v>26026.5</v>
      </c>
      <c r="G8" s="377">
        <v>41029</v>
      </c>
      <c r="H8" s="378">
        <v>48188</v>
      </c>
      <c r="I8" s="275">
        <v>60000</v>
      </c>
      <c r="J8" s="379">
        <v>26440</v>
      </c>
      <c r="K8" s="275">
        <v>70000</v>
      </c>
      <c r="L8" s="375"/>
    </row>
    <row r="9" spans="1:12" ht="12.75">
      <c r="A9" s="273" t="s">
        <v>40</v>
      </c>
      <c r="B9" s="376"/>
      <c r="C9" s="275">
        <v>113448.5</v>
      </c>
      <c r="D9" s="275">
        <v>100027</v>
      </c>
      <c r="E9" s="371">
        <v>130086</v>
      </c>
      <c r="F9" s="276">
        <v>511352</v>
      </c>
      <c r="G9" s="377">
        <v>152766.74</v>
      </c>
      <c r="H9" s="378">
        <v>201633</v>
      </c>
      <c r="I9" s="275">
        <v>240000</v>
      </c>
      <c r="J9" s="379">
        <v>92400</v>
      </c>
      <c r="K9" s="275">
        <v>250000</v>
      </c>
      <c r="L9" s="375"/>
    </row>
    <row r="10" spans="1:12" ht="12.75">
      <c r="A10" s="273" t="s">
        <v>41</v>
      </c>
      <c r="B10" s="376"/>
      <c r="C10" s="275">
        <v>75168</v>
      </c>
      <c r="D10" s="275">
        <v>129</v>
      </c>
      <c r="E10" s="371">
        <v>28435</v>
      </c>
      <c r="F10" s="276">
        <v>82435</v>
      </c>
      <c r="G10" s="377">
        <v>47909</v>
      </c>
      <c r="H10" s="378">
        <v>41523</v>
      </c>
      <c r="I10" s="279">
        <v>100000</v>
      </c>
      <c r="J10" s="379">
        <v>23728</v>
      </c>
      <c r="K10" s="279">
        <v>100000</v>
      </c>
      <c r="L10" s="375"/>
    </row>
    <row r="11" spans="1:12" ht="12.75">
      <c r="A11" s="273" t="s">
        <v>42</v>
      </c>
      <c r="B11" s="376"/>
      <c r="C11" s="275">
        <v>0</v>
      </c>
      <c r="D11" s="275">
        <v>0</v>
      </c>
      <c r="E11" s="371"/>
      <c r="F11" s="276"/>
      <c r="G11" s="377">
        <v>0</v>
      </c>
      <c r="H11" s="378">
        <v>0</v>
      </c>
      <c r="I11" s="275">
        <v>0</v>
      </c>
      <c r="J11" s="379">
        <v>0</v>
      </c>
      <c r="K11" s="275">
        <v>0</v>
      </c>
      <c r="L11" s="375"/>
    </row>
    <row r="12" spans="1:12" ht="12.75">
      <c r="A12" s="273" t="s">
        <v>65</v>
      </c>
      <c r="B12" s="376"/>
      <c r="C12" s="275">
        <v>261192.09</v>
      </c>
      <c r="D12" s="275">
        <v>185827.1</v>
      </c>
      <c r="E12" s="371">
        <v>143166.11</v>
      </c>
      <c r="F12" s="276">
        <v>173258.39</v>
      </c>
      <c r="G12" s="377">
        <v>159124.16</v>
      </c>
      <c r="H12" s="378">
        <v>425086.03</v>
      </c>
      <c r="I12" s="275">
        <v>180000</v>
      </c>
      <c r="J12" s="379">
        <v>112997.82</v>
      </c>
      <c r="K12" s="275">
        <v>180000</v>
      </c>
      <c r="L12" s="375"/>
    </row>
    <row r="13" spans="1:12" ht="12.75">
      <c r="A13" s="273" t="s">
        <v>90</v>
      </c>
      <c r="B13" s="376"/>
      <c r="C13" s="275">
        <v>137493</v>
      </c>
      <c r="D13" s="275">
        <v>289313</v>
      </c>
      <c r="E13" s="371">
        <v>127709</v>
      </c>
      <c r="F13" s="276">
        <v>31800</v>
      </c>
      <c r="G13" s="377">
        <v>25200</v>
      </c>
      <c r="H13" s="378">
        <v>28076</v>
      </c>
      <c r="I13" s="275">
        <v>45000</v>
      </c>
      <c r="J13" s="379">
        <v>41941</v>
      </c>
      <c r="K13" s="275">
        <v>45000</v>
      </c>
      <c r="L13" s="375"/>
    </row>
    <row r="14" spans="1:12" ht="13.5" thickBot="1">
      <c r="A14" s="281" t="s">
        <v>46</v>
      </c>
      <c r="B14" s="376"/>
      <c r="C14" s="282">
        <v>0</v>
      </c>
      <c r="D14" s="282">
        <v>34249</v>
      </c>
      <c r="E14" s="282">
        <v>34245</v>
      </c>
      <c r="F14" s="295">
        <v>22740</v>
      </c>
      <c r="G14" s="377">
        <v>56216</v>
      </c>
      <c r="H14" s="378">
        <v>70212</v>
      </c>
      <c r="I14" s="282">
        <v>35000</v>
      </c>
      <c r="J14" s="379">
        <v>24132</v>
      </c>
      <c r="K14" s="282">
        <v>48000</v>
      </c>
      <c r="L14" s="375"/>
    </row>
    <row r="15" spans="1:12" ht="13.5" thickBot="1">
      <c r="A15" s="284" t="s">
        <v>49</v>
      </c>
      <c r="B15" s="256"/>
      <c r="C15" s="285">
        <f aca="true" t="shared" si="0" ref="C15:K15">SUM(C4:C14)</f>
        <v>1277659.9000000001</v>
      </c>
      <c r="D15" s="285">
        <f t="shared" si="0"/>
        <v>1396687.1800000002</v>
      </c>
      <c r="E15" s="285">
        <f t="shared" si="0"/>
        <v>1493628.2200000002</v>
      </c>
      <c r="F15" s="286">
        <f t="shared" si="0"/>
        <v>1737790.29</v>
      </c>
      <c r="G15" s="285">
        <f t="shared" si="0"/>
        <v>1433579.02</v>
      </c>
      <c r="H15" s="285">
        <f t="shared" si="0"/>
        <v>1513287.78</v>
      </c>
      <c r="I15" s="285">
        <f t="shared" si="0"/>
        <v>1523000</v>
      </c>
      <c r="J15" s="285">
        <f t="shared" si="0"/>
        <v>793997.96</v>
      </c>
      <c r="K15" s="285">
        <f t="shared" si="0"/>
        <v>1671000</v>
      </c>
      <c r="L15" s="375"/>
    </row>
    <row r="16" spans="1:12" ht="13.5" thickBot="1">
      <c r="A16" s="256"/>
      <c r="B16" s="256"/>
      <c r="C16" s="287"/>
      <c r="D16" s="287"/>
      <c r="E16" s="287"/>
      <c r="F16" s="287"/>
      <c r="G16" s="287"/>
      <c r="H16" s="287"/>
      <c r="I16" s="287"/>
      <c r="J16" s="287"/>
      <c r="K16" s="287"/>
      <c r="L16" s="380"/>
    </row>
    <row r="17" spans="1:12" ht="12.75">
      <c r="A17" s="264" t="s">
        <v>50</v>
      </c>
      <c r="B17" s="381"/>
      <c r="C17" s="266">
        <v>299734</v>
      </c>
      <c r="D17" s="266">
        <v>308362.5</v>
      </c>
      <c r="E17" s="382">
        <v>327172.5</v>
      </c>
      <c r="F17" s="290">
        <v>357765</v>
      </c>
      <c r="G17" s="383">
        <v>363020</v>
      </c>
      <c r="H17" s="383">
        <v>424042</v>
      </c>
      <c r="I17" s="384">
        <v>450000</v>
      </c>
      <c r="J17" s="385">
        <v>263350</v>
      </c>
      <c r="K17" s="384">
        <v>500000</v>
      </c>
      <c r="L17" s="375"/>
    </row>
    <row r="18" spans="1:12" ht="12.75">
      <c r="A18" s="273" t="s">
        <v>52</v>
      </c>
      <c r="B18" s="376"/>
      <c r="C18" s="275">
        <v>112525</v>
      </c>
      <c r="D18" s="275">
        <v>133753</v>
      </c>
      <c r="E18" s="371">
        <v>156405</v>
      </c>
      <c r="F18" s="276">
        <v>155316.5</v>
      </c>
      <c r="G18" s="377">
        <v>162775</v>
      </c>
      <c r="H18" s="377">
        <v>210450</v>
      </c>
      <c r="I18" s="386">
        <v>190000</v>
      </c>
      <c r="J18" s="387">
        <v>134550</v>
      </c>
      <c r="K18" s="386">
        <v>180000</v>
      </c>
      <c r="L18" s="375"/>
    </row>
    <row r="19" spans="1:12" ht="12.75">
      <c r="A19" s="273" t="s">
        <v>53</v>
      </c>
      <c r="B19" s="376"/>
      <c r="C19" s="275">
        <v>410</v>
      </c>
      <c r="D19" s="275">
        <v>0</v>
      </c>
      <c r="E19" s="371">
        <v>300</v>
      </c>
      <c r="F19" s="276">
        <v>25643</v>
      </c>
      <c r="G19" s="377">
        <v>140</v>
      </c>
      <c r="H19" s="377">
        <v>0</v>
      </c>
      <c r="I19" s="386">
        <v>0</v>
      </c>
      <c r="J19" s="387">
        <v>0</v>
      </c>
      <c r="K19" s="386">
        <v>500</v>
      </c>
      <c r="L19" s="375"/>
    </row>
    <row r="20" spans="1:12" ht="12.75">
      <c r="A20" s="273" t="s">
        <v>54</v>
      </c>
      <c r="B20" s="376"/>
      <c r="C20" s="275">
        <v>285</v>
      </c>
      <c r="D20" s="275">
        <v>358.54</v>
      </c>
      <c r="E20" s="371">
        <v>2383.33</v>
      </c>
      <c r="F20" s="276">
        <v>3227.46</v>
      </c>
      <c r="G20" s="377">
        <v>3583.99</v>
      </c>
      <c r="H20" s="377">
        <v>1216.43</v>
      </c>
      <c r="I20" s="386">
        <v>1000</v>
      </c>
      <c r="J20" s="387">
        <v>579.46</v>
      </c>
      <c r="K20" s="386">
        <v>500</v>
      </c>
      <c r="L20" s="375"/>
    </row>
    <row r="21" spans="1:12" ht="12.75">
      <c r="A21" s="273" t="s">
        <v>55</v>
      </c>
      <c r="B21" s="376"/>
      <c r="C21" s="275">
        <v>0</v>
      </c>
      <c r="D21" s="275">
        <v>0</v>
      </c>
      <c r="E21" s="388">
        <v>0</v>
      </c>
      <c r="F21" s="364"/>
      <c r="G21" s="377">
        <v>0</v>
      </c>
      <c r="H21" s="377">
        <v>0</v>
      </c>
      <c r="I21" s="386">
        <v>0</v>
      </c>
      <c r="J21" s="387">
        <v>477</v>
      </c>
      <c r="K21" s="386"/>
      <c r="L21" s="375"/>
    </row>
    <row r="22" spans="1:12" ht="13.5" thickBot="1">
      <c r="A22" s="281" t="s">
        <v>91</v>
      </c>
      <c r="B22" s="256"/>
      <c r="C22" s="282">
        <v>115849</v>
      </c>
      <c r="D22" s="282">
        <v>149530</v>
      </c>
      <c r="E22" s="282">
        <v>0</v>
      </c>
      <c r="F22" s="295"/>
      <c r="G22" s="282"/>
      <c r="H22" s="389"/>
      <c r="I22" s="297"/>
      <c r="J22" s="282"/>
      <c r="K22" s="297"/>
      <c r="L22" s="375"/>
    </row>
    <row r="23" spans="1:12" ht="13.5" thickBot="1">
      <c r="A23" s="284" t="s">
        <v>57</v>
      </c>
      <c r="B23" s="256"/>
      <c r="C23" s="285">
        <f aca="true" t="shared" si="1" ref="C23:K23">SUM(C17:C22)</f>
        <v>528803</v>
      </c>
      <c r="D23" s="285">
        <f t="shared" si="1"/>
        <v>592004.04</v>
      </c>
      <c r="E23" s="285">
        <f t="shared" si="1"/>
        <v>486260.83</v>
      </c>
      <c r="F23" s="286">
        <f t="shared" si="1"/>
        <v>541951.96</v>
      </c>
      <c r="G23" s="285">
        <f t="shared" si="1"/>
        <v>529518.99</v>
      </c>
      <c r="H23" s="285">
        <f t="shared" si="1"/>
        <v>635708.43</v>
      </c>
      <c r="I23" s="390">
        <f t="shared" si="1"/>
        <v>641000</v>
      </c>
      <c r="J23" s="285">
        <f t="shared" si="1"/>
        <v>398956.46</v>
      </c>
      <c r="K23" s="390">
        <f t="shared" si="1"/>
        <v>681000</v>
      </c>
      <c r="L23" s="375"/>
    </row>
    <row r="24" spans="1:12" ht="13.5" thickBot="1">
      <c r="A24" s="256"/>
      <c r="B24" s="256"/>
      <c r="C24" s="299"/>
      <c r="D24" s="299"/>
      <c r="E24" s="299"/>
      <c r="F24" s="299"/>
      <c r="G24" s="299"/>
      <c r="H24" s="299"/>
      <c r="I24" s="299"/>
      <c r="J24" s="299"/>
      <c r="K24" s="299"/>
      <c r="L24" s="380"/>
    </row>
    <row r="25" spans="1:12" ht="13.5" thickBot="1">
      <c r="A25" s="260" t="s">
        <v>58</v>
      </c>
      <c r="B25" s="256"/>
      <c r="C25" s="285">
        <v>749000</v>
      </c>
      <c r="D25" s="285">
        <v>818285</v>
      </c>
      <c r="E25" s="391">
        <v>996844</v>
      </c>
      <c r="F25" s="392">
        <v>1197000</v>
      </c>
      <c r="G25" s="393">
        <v>929000</v>
      </c>
      <c r="H25" s="393">
        <v>882000</v>
      </c>
      <c r="I25" s="285">
        <v>882000</v>
      </c>
      <c r="J25" s="393">
        <v>441000</v>
      </c>
      <c r="K25" s="285">
        <v>990000</v>
      </c>
      <c r="L25" s="375"/>
    </row>
    <row r="26" spans="1:12" ht="5.25" customHeight="1" thickBot="1">
      <c r="A26" s="256"/>
      <c r="B26" s="256"/>
      <c r="C26" s="299"/>
      <c r="D26" s="299"/>
      <c r="E26" s="299"/>
      <c r="F26" s="299"/>
      <c r="G26" s="299"/>
      <c r="H26" s="254"/>
      <c r="I26" s="254"/>
      <c r="J26" s="254"/>
      <c r="K26" s="254"/>
      <c r="L26" s="380"/>
    </row>
    <row r="27" spans="1:12" ht="13.5" thickBot="1">
      <c r="A27" s="302" t="s">
        <v>59</v>
      </c>
      <c r="B27" s="303"/>
      <c r="C27" s="304">
        <f aca="true" t="shared" si="2" ref="C27:K27">C25+C23-C15</f>
        <v>143.0999999998603</v>
      </c>
      <c r="D27" s="304">
        <f t="shared" si="2"/>
        <v>13601.85999999987</v>
      </c>
      <c r="E27" s="304">
        <f t="shared" si="2"/>
        <v>-10523.39000000013</v>
      </c>
      <c r="F27" s="304">
        <f t="shared" si="2"/>
        <v>1161.6699999999255</v>
      </c>
      <c r="G27" s="304">
        <f t="shared" si="2"/>
        <v>24939.969999999972</v>
      </c>
      <c r="H27" s="305">
        <f t="shared" si="2"/>
        <v>4420.65000000014</v>
      </c>
      <c r="I27" s="305">
        <f t="shared" si="2"/>
        <v>0</v>
      </c>
      <c r="J27" s="304">
        <f t="shared" si="2"/>
        <v>45958.5</v>
      </c>
      <c r="K27" s="305">
        <f t="shared" si="2"/>
        <v>0</v>
      </c>
      <c r="L27" s="394"/>
    </row>
    <row r="28" spans="1:12" ht="12" customHeight="1">
      <c r="A28" s="256"/>
      <c r="B28" s="256"/>
      <c r="C28" s="256"/>
      <c r="D28" s="256"/>
      <c r="E28" s="256"/>
      <c r="F28" s="256"/>
      <c r="G28" s="256"/>
      <c r="H28" s="256"/>
      <c r="I28" s="256"/>
      <c r="J28" s="254"/>
      <c r="K28" s="254"/>
      <c r="L28" s="375"/>
    </row>
    <row r="29" spans="1:11" ht="13.5" hidden="1" thickBot="1">
      <c r="A29" s="307"/>
      <c r="B29" s="308"/>
      <c r="C29" s="308"/>
      <c r="D29" s="308"/>
      <c r="E29" s="308"/>
      <c r="F29" s="308"/>
      <c r="G29" s="308"/>
      <c r="H29" s="308"/>
      <c r="I29" s="308"/>
      <c r="J29" s="309" t="s">
        <v>60</v>
      </c>
      <c r="K29" s="310">
        <f>K25-H25</f>
        <v>108000</v>
      </c>
    </row>
    <row r="30" spans="1:11" ht="13.5" hidden="1" thickBot="1">
      <c r="A30" s="256" t="s">
        <v>61</v>
      </c>
      <c r="B30" s="308"/>
      <c r="C30" s="308"/>
      <c r="D30" s="308"/>
      <c r="E30" s="308"/>
      <c r="F30" s="308"/>
      <c r="G30" s="308"/>
      <c r="H30" s="308"/>
      <c r="I30" s="308"/>
      <c r="J30" s="311" t="s">
        <v>62</v>
      </c>
      <c r="K30" s="312">
        <f>K29/H25</f>
        <v>0.12244897959183673</v>
      </c>
    </row>
    <row r="31" spans="2:11" ht="12.75">
      <c r="B31" s="254"/>
      <c r="C31" s="254"/>
      <c r="D31" s="254"/>
      <c r="E31" s="254"/>
      <c r="F31" s="254"/>
      <c r="G31" s="254"/>
      <c r="H31" s="254"/>
      <c r="I31" s="254"/>
      <c r="J31" s="254"/>
      <c r="K31" s="254"/>
    </row>
    <row r="32" spans="2:11" ht="12.75">
      <c r="B32" s="254"/>
      <c r="C32" s="254"/>
      <c r="D32" s="254"/>
      <c r="E32" s="254"/>
      <c r="F32" s="254"/>
      <c r="G32" s="254"/>
      <c r="H32" s="254"/>
      <c r="I32" s="254"/>
      <c r="J32" s="254"/>
      <c r="K32" s="254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L21" sqref="L21"/>
    </sheetView>
  </sheetViews>
  <sheetFormatPr defaultColWidth="9.140625" defaultRowHeight="12.75"/>
  <cols>
    <col min="1" max="1" width="22.8515625" style="313" customWidth="1"/>
    <col min="2" max="2" width="1.1484375" style="313" hidden="1" customWidth="1"/>
    <col min="3" max="3" width="12.7109375" style="313" hidden="1" customWidth="1"/>
    <col min="4" max="9" width="12.7109375" style="313" customWidth="1"/>
    <col min="10" max="11" width="12.7109375" style="254" customWidth="1"/>
    <col min="12" max="16384" width="9.140625" style="254" customWidth="1"/>
  </cols>
  <sheetData>
    <row r="1" spans="1:13" ht="15.75">
      <c r="A1" s="253" t="s">
        <v>26</v>
      </c>
      <c r="B1" s="253"/>
      <c r="C1" s="253"/>
      <c r="D1" s="253"/>
      <c r="E1" s="253" t="s">
        <v>92</v>
      </c>
      <c r="F1" s="253"/>
      <c r="G1" s="253"/>
      <c r="H1" s="253"/>
      <c r="I1" s="253"/>
      <c r="K1" s="253" t="s">
        <v>92</v>
      </c>
      <c r="L1" s="336"/>
      <c r="M1" s="313"/>
    </row>
    <row r="2" spans="1:13" ht="13.5" thickBot="1">
      <c r="A2" s="256"/>
      <c r="B2" s="256"/>
      <c r="C2" s="257"/>
      <c r="D2" s="257"/>
      <c r="E2" s="257"/>
      <c r="F2" s="257"/>
      <c r="G2" s="257"/>
      <c r="H2" s="257"/>
      <c r="I2" s="257"/>
      <c r="J2" s="258"/>
      <c r="K2" s="259"/>
      <c r="L2" s="395"/>
      <c r="M2" s="396"/>
    </row>
    <row r="3" spans="1:13" ht="34.5" thickBot="1">
      <c r="A3" s="260"/>
      <c r="B3" s="256"/>
      <c r="C3" s="261" t="s">
        <v>28</v>
      </c>
      <c r="D3" s="261" t="s">
        <v>29</v>
      </c>
      <c r="E3" s="261" t="s">
        <v>30</v>
      </c>
      <c r="F3" s="262" t="s">
        <v>31</v>
      </c>
      <c r="G3" s="261" t="s">
        <v>32</v>
      </c>
      <c r="H3" s="261" t="s">
        <v>33</v>
      </c>
      <c r="I3" s="261" t="s">
        <v>34</v>
      </c>
      <c r="J3" s="263" t="s">
        <v>64</v>
      </c>
      <c r="K3" s="261" t="s">
        <v>70</v>
      </c>
      <c r="L3" s="339"/>
      <c r="M3" s="339"/>
    </row>
    <row r="4" spans="1:13" ht="12.75">
      <c r="A4" s="264" t="s">
        <v>36</v>
      </c>
      <c r="B4" s="397"/>
      <c r="C4" s="266">
        <v>26632.8</v>
      </c>
      <c r="D4" s="266">
        <v>435202.3</v>
      </c>
      <c r="E4" s="371">
        <v>241726.9</v>
      </c>
      <c r="F4" s="398">
        <v>228853</v>
      </c>
      <c r="G4" s="399">
        <v>150961.6</v>
      </c>
      <c r="H4" s="400">
        <v>155795.2</v>
      </c>
      <c r="I4" s="266">
        <v>210000</v>
      </c>
      <c r="J4" s="401">
        <v>22747</v>
      </c>
      <c r="K4" s="266">
        <v>208000</v>
      </c>
      <c r="L4" s="375"/>
      <c r="M4" s="375"/>
    </row>
    <row r="5" spans="1:13" ht="12.75">
      <c r="A5" s="273" t="s">
        <v>37</v>
      </c>
      <c r="B5" s="402"/>
      <c r="C5" s="275">
        <v>231238.38</v>
      </c>
      <c r="D5" s="275">
        <v>199102.54</v>
      </c>
      <c r="E5" s="371">
        <v>214680.07</v>
      </c>
      <c r="F5" s="403">
        <v>262350.7</v>
      </c>
      <c r="G5" s="404">
        <v>362092.94</v>
      </c>
      <c r="H5" s="405">
        <v>258279.16</v>
      </c>
      <c r="I5" s="275">
        <v>133000</v>
      </c>
      <c r="J5" s="406">
        <v>74091</v>
      </c>
      <c r="K5" s="275">
        <v>133000</v>
      </c>
      <c r="L5" s="375"/>
      <c r="M5" s="375"/>
    </row>
    <row r="6" spans="1:13" ht="12" customHeight="1">
      <c r="A6" s="273" t="s">
        <v>38</v>
      </c>
      <c r="B6" s="402"/>
      <c r="C6" s="275">
        <v>238487</v>
      </c>
      <c r="D6" s="275">
        <v>248804.68</v>
      </c>
      <c r="E6" s="371">
        <v>248468.2</v>
      </c>
      <c r="F6" s="403">
        <v>244338.4</v>
      </c>
      <c r="G6" s="404">
        <v>226726.55</v>
      </c>
      <c r="H6" s="405">
        <v>238929.07</v>
      </c>
      <c r="I6" s="275">
        <v>300000</v>
      </c>
      <c r="J6" s="406">
        <v>141303.69</v>
      </c>
      <c r="K6" s="275">
        <v>350000</v>
      </c>
      <c r="L6" s="375"/>
      <c r="M6" s="375"/>
    </row>
    <row r="7" spans="1:13" ht="12.75" hidden="1">
      <c r="A7" s="273"/>
      <c r="B7" s="402"/>
      <c r="C7" s="275"/>
      <c r="D7" s="275"/>
      <c r="E7" s="371"/>
      <c r="F7" s="403"/>
      <c r="G7" s="404"/>
      <c r="H7" s="405">
        <v>0</v>
      </c>
      <c r="I7" s="275"/>
      <c r="J7" s="406">
        <v>0</v>
      </c>
      <c r="K7" s="275"/>
      <c r="L7" s="375"/>
      <c r="M7" s="375"/>
    </row>
    <row r="8" spans="1:13" ht="12.75">
      <c r="A8" s="273" t="s">
        <v>39</v>
      </c>
      <c r="B8" s="402"/>
      <c r="C8" s="275">
        <v>20243</v>
      </c>
      <c r="D8" s="275">
        <v>22826</v>
      </c>
      <c r="E8" s="371">
        <v>30646.5</v>
      </c>
      <c r="F8" s="403">
        <v>30096</v>
      </c>
      <c r="G8" s="404">
        <v>36305</v>
      </c>
      <c r="H8" s="405">
        <v>17441</v>
      </c>
      <c r="I8" s="275">
        <v>50000</v>
      </c>
      <c r="J8" s="406">
        <v>-3764</v>
      </c>
      <c r="K8" s="275">
        <v>50000</v>
      </c>
      <c r="L8" s="375"/>
      <c r="M8" s="375"/>
    </row>
    <row r="9" spans="1:13" ht="12.75">
      <c r="A9" s="273" t="s">
        <v>40</v>
      </c>
      <c r="B9" s="402"/>
      <c r="C9" s="275">
        <v>0</v>
      </c>
      <c r="D9" s="275">
        <v>0</v>
      </c>
      <c r="E9" s="371">
        <v>0</v>
      </c>
      <c r="F9" s="407">
        <v>0</v>
      </c>
      <c r="G9" s="404">
        <v>0</v>
      </c>
      <c r="H9" s="405">
        <v>0</v>
      </c>
      <c r="I9" s="275">
        <v>0</v>
      </c>
      <c r="J9" s="406">
        <v>0</v>
      </c>
      <c r="K9" s="275">
        <v>0</v>
      </c>
      <c r="L9" s="375"/>
      <c r="M9" s="375"/>
    </row>
    <row r="10" spans="1:13" ht="12.75">
      <c r="A10" s="273" t="s">
        <v>41</v>
      </c>
      <c r="B10" s="402"/>
      <c r="C10" s="275">
        <v>70650</v>
      </c>
      <c r="D10" s="275">
        <v>29151</v>
      </c>
      <c r="E10" s="371">
        <v>54946</v>
      </c>
      <c r="F10" s="403">
        <v>57814.44</v>
      </c>
      <c r="G10" s="404">
        <v>60216</v>
      </c>
      <c r="H10" s="405">
        <v>58763.28</v>
      </c>
      <c r="I10" s="275">
        <v>78000</v>
      </c>
      <c r="J10" s="406">
        <v>17525</v>
      </c>
      <c r="K10" s="275">
        <v>80000</v>
      </c>
      <c r="L10" s="375"/>
      <c r="M10" s="375"/>
    </row>
    <row r="11" spans="1:13" ht="12.75">
      <c r="A11" s="273" t="s">
        <v>42</v>
      </c>
      <c r="B11" s="402"/>
      <c r="C11" s="275">
        <v>78160.5</v>
      </c>
      <c r="D11" s="275">
        <v>116934.5</v>
      </c>
      <c r="E11" s="371">
        <v>106384.5</v>
      </c>
      <c r="F11" s="403">
        <v>139452.5</v>
      </c>
      <c r="G11" s="404">
        <v>167717</v>
      </c>
      <c r="H11" s="405">
        <v>155330</v>
      </c>
      <c r="I11" s="275">
        <v>200000</v>
      </c>
      <c r="J11" s="406">
        <v>75692</v>
      </c>
      <c r="K11" s="275">
        <v>200000</v>
      </c>
      <c r="L11" s="375"/>
      <c r="M11" s="375"/>
    </row>
    <row r="12" spans="1:13" ht="12.75">
      <c r="A12" s="273" t="s">
        <v>65</v>
      </c>
      <c r="B12" s="402"/>
      <c r="C12" s="275">
        <v>287842.22</v>
      </c>
      <c r="D12" s="275">
        <v>164996.45</v>
      </c>
      <c r="E12" s="371">
        <v>182270.58</v>
      </c>
      <c r="F12" s="403">
        <v>181789.16</v>
      </c>
      <c r="G12" s="404">
        <v>174628.65</v>
      </c>
      <c r="H12" s="405">
        <v>300954.01</v>
      </c>
      <c r="I12" s="275">
        <v>180000</v>
      </c>
      <c r="J12" s="408">
        <v>169847.53</v>
      </c>
      <c r="K12" s="275">
        <v>180000</v>
      </c>
      <c r="L12" s="375"/>
      <c r="M12" s="375"/>
    </row>
    <row r="13" spans="1:13" ht="12.75">
      <c r="A13" s="273" t="s">
        <v>44</v>
      </c>
      <c r="B13" s="402"/>
      <c r="C13" s="275">
        <v>84132</v>
      </c>
      <c r="D13" s="275">
        <v>104826.2</v>
      </c>
      <c r="E13" s="371">
        <v>53390</v>
      </c>
      <c r="F13" s="403">
        <v>31200</v>
      </c>
      <c r="G13" s="404">
        <v>54000</v>
      </c>
      <c r="H13" s="405">
        <v>37200</v>
      </c>
      <c r="I13" s="275">
        <v>50000</v>
      </c>
      <c r="J13" s="406">
        <v>67761</v>
      </c>
      <c r="K13" s="275">
        <v>50000</v>
      </c>
      <c r="L13" s="375"/>
      <c r="M13" s="375"/>
    </row>
    <row r="14" spans="1:13" ht="12.75">
      <c r="A14" s="409" t="s">
        <v>93</v>
      </c>
      <c r="B14" s="402"/>
      <c r="C14" s="410">
        <v>365000</v>
      </c>
      <c r="D14" s="410">
        <v>336362.8</v>
      </c>
      <c r="E14" s="371">
        <v>359960</v>
      </c>
      <c r="F14" s="407">
        <v>0</v>
      </c>
      <c r="G14" s="404">
        <v>0</v>
      </c>
      <c r="H14" s="410">
        <v>0</v>
      </c>
      <c r="I14" s="410">
        <v>0</v>
      </c>
      <c r="J14" s="410">
        <v>0</v>
      </c>
      <c r="K14" s="410">
        <v>0</v>
      </c>
      <c r="L14" s="375"/>
      <c r="M14" s="375"/>
    </row>
    <row r="15" spans="1:13" ht="13.5" thickBot="1">
      <c r="A15" s="281" t="s">
        <v>46</v>
      </c>
      <c r="B15" s="256"/>
      <c r="C15" s="282">
        <v>0</v>
      </c>
      <c r="D15" s="282">
        <v>22478</v>
      </c>
      <c r="E15" s="282">
        <v>22478</v>
      </c>
      <c r="F15" s="403">
        <v>21311</v>
      </c>
      <c r="G15" s="411">
        <v>7760.8</v>
      </c>
      <c r="H15" s="282">
        <v>0</v>
      </c>
      <c r="I15" s="282">
        <v>0</v>
      </c>
      <c r="J15" s="412">
        <v>0</v>
      </c>
      <c r="K15" s="282">
        <v>0</v>
      </c>
      <c r="L15" s="375"/>
      <c r="M15" s="375"/>
    </row>
    <row r="16" spans="1:13" ht="13.5" thickBot="1">
      <c r="A16" s="284" t="s">
        <v>49</v>
      </c>
      <c r="B16" s="256"/>
      <c r="C16" s="285">
        <f aca="true" t="shared" si="0" ref="C16:K16">SUM(C4:C15)</f>
        <v>1402385.9</v>
      </c>
      <c r="D16" s="285">
        <f t="shared" si="0"/>
        <v>1680684.47</v>
      </c>
      <c r="E16" s="285">
        <f t="shared" si="0"/>
        <v>1514950.75</v>
      </c>
      <c r="F16" s="286">
        <f t="shared" si="0"/>
        <v>1197205.2</v>
      </c>
      <c r="G16" s="285">
        <f t="shared" si="0"/>
        <v>1240408.54</v>
      </c>
      <c r="H16" s="285">
        <f t="shared" si="0"/>
        <v>1222691.72</v>
      </c>
      <c r="I16" s="285">
        <f t="shared" si="0"/>
        <v>1201000</v>
      </c>
      <c r="J16" s="285">
        <f t="shared" si="0"/>
        <v>565203.22</v>
      </c>
      <c r="K16" s="285">
        <f t="shared" si="0"/>
        <v>1251000</v>
      </c>
      <c r="L16" s="380"/>
      <c r="M16" s="380"/>
    </row>
    <row r="17" spans="1:13" ht="13.5" thickBot="1">
      <c r="A17" s="256"/>
      <c r="B17" s="256"/>
      <c r="C17" s="287"/>
      <c r="D17" s="287"/>
      <c r="E17" s="287"/>
      <c r="F17" s="287"/>
      <c r="G17" s="287"/>
      <c r="H17" s="287"/>
      <c r="I17" s="287"/>
      <c r="J17" s="287"/>
      <c r="K17" s="287"/>
      <c r="L17" s="375"/>
      <c r="M17" s="375"/>
    </row>
    <row r="18" spans="1:13" ht="12.75">
      <c r="A18" s="264" t="s">
        <v>50</v>
      </c>
      <c r="B18" s="413"/>
      <c r="C18" s="266">
        <v>232879</v>
      </c>
      <c r="D18" s="266">
        <v>237583</v>
      </c>
      <c r="E18" s="382">
        <v>252474</v>
      </c>
      <c r="F18" s="414">
        <v>230005</v>
      </c>
      <c r="G18" s="415">
        <v>228489</v>
      </c>
      <c r="H18" s="416">
        <v>245707</v>
      </c>
      <c r="I18" s="266">
        <v>300000</v>
      </c>
      <c r="J18" s="417">
        <v>122676</v>
      </c>
      <c r="K18" s="266">
        <v>350000</v>
      </c>
      <c r="L18" s="375"/>
      <c r="M18" s="375"/>
    </row>
    <row r="19" spans="1:13" ht="12.75">
      <c r="A19" s="273" t="s">
        <v>52</v>
      </c>
      <c r="B19" s="402"/>
      <c r="C19" s="275">
        <v>91625</v>
      </c>
      <c r="D19" s="275">
        <v>86539</v>
      </c>
      <c r="E19" s="371">
        <v>84952.5</v>
      </c>
      <c r="F19" s="403">
        <v>83657.5</v>
      </c>
      <c r="G19" s="404">
        <v>108500</v>
      </c>
      <c r="H19" s="418">
        <v>116550</v>
      </c>
      <c r="I19" s="275">
        <v>90000</v>
      </c>
      <c r="J19" s="406">
        <v>66900</v>
      </c>
      <c r="K19" s="275">
        <v>90000</v>
      </c>
      <c r="L19" s="375"/>
      <c r="M19" s="375"/>
    </row>
    <row r="20" spans="1:13" ht="12.75">
      <c r="A20" s="273" t="s">
        <v>53</v>
      </c>
      <c r="B20" s="402"/>
      <c r="C20" s="275">
        <v>1320</v>
      </c>
      <c r="D20" s="275">
        <v>1536</v>
      </c>
      <c r="E20" s="371">
        <v>316</v>
      </c>
      <c r="F20" s="403">
        <v>632</v>
      </c>
      <c r="G20" s="404">
        <v>640</v>
      </c>
      <c r="H20" s="418">
        <v>0</v>
      </c>
      <c r="I20" s="275">
        <v>500</v>
      </c>
      <c r="J20" s="406">
        <v>270</v>
      </c>
      <c r="K20" s="275">
        <v>500</v>
      </c>
      <c r="L20" s="375"/>
      <c r="M20" s="375"/>
    </row>
    <row r="21" spans="1:13" ht="12.75">
      <c r="A21" s="273" t="s">
        <v>54</v>
      </c>
      <c r="B21" s="402"/>
      <c r="C21" s="275">
        <v>331.4</v>
      </c>
      <c r="D21" s="275">
        <v>444.62</v>
      </c>
      <c r="E21" s="371">
        <v>3150.17</v>
      </c>
      <c r="F21" s="403">
        <v>3453.43</v>
      </c>
      <c r="G21" s="404">
        <v>3187.46</v>
      </c>
      <c r="H21" s="418">
        <v>901.69</v>
      </c>
      <c r="I21" s="275">
        <v>2000</v>
      </c>
      <c r="J21" s="406">
        <v>410.47</v>
      </c>
      <c r="K21" s="275">
        <v>2000</v>
      </c>
      <c r="L21" s="375"/>
      <c r="M21" s="375"/>
    </row>
    <row r="22" spans="1:13" ht="12.75">
      <c r="A22" s="273" t="s">
        <v>55</v>
      </c>
      <c r="B22" s="402"/>
      <c r="C22" s="275">
        <v>2810.5</v>
      </c>
      <c r="D22" s="275">
        <v>168723.29</v>
      </c>
      <c r="E22" s="371">
        <v>0</v>
      </c>
      <c r="F22" s="403">
        <v>11042</v>
      </c>
      <c r="G22" s="404">
        <v>5745</v>
      </c>
      <c r="H22" s="386"/>
      <c r="I22" s="275">
        <v>500</v>
      </c>
      <c r="J22" s="406">
        <v>2160</v>
      </c>
      <c r="K22" s="275">
        <v>500</v>
      </c>
      <c r="L22" s="337"/>
      <c r="M22" s="337"/>
    </row>
    <row r="23" spans="1:13" ht="13.5" thickBot="1">
      <c r="A23" s="281" t="s">
        <v>91</v>
      </c>
      <c r="B23" s="256"/>
      <c r="C23" s="282">
        <v>74420</v>
      </c>
      <c r="D23" s="282">
        <v>65341</v>
      </c>
      <c r="E23" s="296">
        <v>5990</v>
      </c>
      <c r="F23" s="283">
        <v>0</v>
      </c>
      <c r="G23" s="296"/>
      <c r="H23" s="297"/>
      <c r="I23" s="282"/>
      <c r="J23" s="282"/>
      <c r="K23" s="282"/>
      <c r="L23" s="380"/>
      <c r="M23" s="380"/>
    </row>
    <row r="24" spans="1:13" ht="13.5" thickBot="1">
      <c r="A24" s="284" t="s">
        <v>57</v>
      </c>
      <c r="B24" s="256"/>
      <c r="C24" s="285">
        <f aca="true" t="shared" si="1" ref="C24:K24">SUM(C18:C23)</f>
        <v>403385.9</v>
      </c>
      <c r="D24" s="285">
        <f t="shared" si="1"/>
        <v>560166.91</v>
      </c>
      <c r="E24" s="285">
        <f t="shared" si="1"/>
        <v>346882.67</v>
      </c>
      <c r="F24" s="286">
        <f t="shared" si="1"/>
        <v>328789.93</v>
      </c>
      <c r="G24" s="285">
        <f t="shared" si="1"/>
        <v>346561.46</v>
      </c>
      <c r="H24" s="390">
        <f t="shared" si="1"/>
        <v>363158.69</v>
      </c>
      <c r="I24" s="285">
        <f t="shared" si="1"/>
        <v>393000</v>
      </c>
      <c r="J24" s="285">
        <f t="shared" si="1"/>
        <v>192416.47</v>
      </c>
      <c r="K24" s="285">
        <f t="shared" si="1"/>
        <v>443000</v>
      </c>
      <c r="L24" s="375"/>
      <c r="M24" s="375"/>
    </row>
    <row r="25" spans="1:13" ht="13.5" thickBot="1">
      <c r="A25" s="256"/>
      <c r="B25" s="256"/>
      <c r="C25" s="299"/>
      <c r="D25" s="299"/>
      <c r="E25" s="299"/>
      <c r="F25" s="299"/>
      <c r="G25" s="299"/>
      <c r="H25" s="299"/>
      <c r="I25" s="299"/>
      <c r="J25" s="299"/>
      <c r="K25" s="299"/>
      <c r="L25" s="375"/>
      <c r="M25" s="375"/>
    </row>
    <row r="26" spans="1:13" ht="13.5" thickBot="1">
      <c r="A26" s="260" t="s">
        <v>58</v>
      </c>
      <c r="B26" s="256"/>
      <c r="C26" s="285">
        <v>999000</v>
      </c>
      <c r="D26" s="285">
        <v>1150000</v>
      </c>
      <c r="E26" s="285">
        <v>1195000</v>
      </c>
      <c r="F26" s="419">
        <v>870000</v>
      </c>
      <c r="G26" s="420">
        <v>904000</v>
      </c>
      <c r="H26" s="420">
        <v>858000</v>
      </c>
      <c r="I26" s="285">
        <v>808000</v>
      </c>
      <c r="J26" s="421">
        <v>404000</v>
      </c>
      <c r="K26" s="285">
        <v>808000</v>
      </c>
      <c r="L26" s="375"/>
      <c r="M26" s="375"/>
    </row>
    <row r="27" spans="1:13" ht="6.75" customHeight="1" thickBot="1">
      <c r="A27" s="256"/>
      <c r="B27" s="256"/>
      <c r="C27" s="299"/>
      <c r="D27" s="299"/>
      <c r="E27" s="299"/>
      <c r="F27" s="299"/>
      <c r="G27" s="299"/>
      <c r="H27" s="254"/>
      <c r="I27" s="254"/>
      <c r="L27" s="375"/>
      <c r="M27" s="375"/>
    </row>
    <row r="28" spans="1:13" ht="13.5" thickBot="1">
      <c r="A28" s="422" t="s">
        <v>59</v>
      </c>
      <c r="B28" s="308"/>
      <c r="C28" s="423">
        <f aca="true" t="shared" si="2" ref="C28:K28">C26+C24-C16</f>
        <v>0</v>
      </c>
      <c r="D28" s="423">
        <f t="shared" si="2"/>
        <v>29482.440000000177</v>
      </c>
      <c r="E28" s="423">
        <f t="shared" si="2"/>
        <v>26931.919999999925</v>
      </c>
      <c r="F28" s="423">
        <f t="shared" si="2"/>
        <v>1584.7299999999814</v>
      </c>
      <c r="G28" s="423">
        <f t="shared" si="2"/>
        <v>10152.919999999925</v>
      </c>
      <c r="H28" s="424">
        <f t="shared" si="2"/>
        <v>-1533.030000000028</v>
      </c>
      <c r="I28" s="424">
        <f t="shared" si="2"/>
        <v>0</v>
      </c>
      <c r="J28" s="423">
        <f t="shared" si="2"/>
        <v>31213.25</v>
      </c>
      <c r="K28" s="424">
        <f t="shared" si="2"/>
        <v>0</v>
      </c>
      <c r="L28" s="425"/>
      <c r="M28" s="426"/>
    </row>
    <row r="29" spans="1:13" ht="10.5" customHeight="1">
      <c r="A29" s="256"/>
      <c r="B29" s="256"/>
      <c r="C29" s="256"/>
      <c r="D29" s="256"/>
      <c r="E29" s="256"/>
      <c r="F29" s="256"/>
      <c r="G29" s="256"/>
      <c r="H29" s="256"/>
      <c r="I29" s="256"/>
      <c r="L29" s="337"/>
      <c r="M29" s="313"/>
    </row>
    <row r="30" spans="1:11" ht="13.5" hidden="1" thickBot="1">
      <c r="A30" s="307"/>
      <c r="B30" s="308"/>
      <c r="C30" s="308"/>
      <c r="D30" s="308"/>
      <c r="E30" s="308"/>
      <c r="F30" s="308"/>
      <c r="G30" s="308"/>
      <c r="H30" s="308"/>
      <c r="I30" s="308"/>
      <c r="J30" s="309" t="s">
        <v>60</v>
      </c>
      <c r="K30" s="310">
        <f>K26-H26</f>
        <v>-50000</v>
      </c>
    </row>
    <row r="31" spans="1:11" ht="13.5" hidden="1" thickBot="1">
      <c r="A31" s="256" t="s">
        <v>61</v>
      </c>
      <c r="B31" s="308"/>
      <c r="C31" s="308"/>
      <c r="D31" s="308"/>
      <c r="E31" s="308"/>
      <c r="F31" s="308"/>
      <c r="G31" s="308"/>
      <c r="H31" s="308"/>
      <c r="I31" s="308"/>
      <c r="J31" s="311" t="s">
        <v>62</v>
      </c>
      <c r="K31" s="312">
        <f>K30/H26</f>
        <v>-0.05827505827505827</v>
      </c>
    </row>
    <row r="32" spans="2:9" ht="12.75">
      <c r="B32" s="256"/>
      <c r="C32" s="256"/>
      <c r="D32" s="256"/>
      <c r="E32" s="256"/>
      <c r="F32" s="256"/>
      <c r="G32" s="256"/>
      <c r="H32" s="256"/>
      <c r="I32" s="256"/>
    </row>
    <row r="33" spans="2:9" ht="12.75">
      <c r="B33" s="256"/>
      <c r="C33" s="256"/>
      <c r="D33" s="256"/>
      <c r="E33" s="256"/>
      <c r="F33" s="256"/>
      <c r="G33" s="256"/>
      <c r="H33" s="256"/>
      <c r="I33" s="256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L21" sqref="L21"/>
    </sheetView>
  </sheetViews>
  <sheetFormatPr defaultColWidth="9.140625" defaultRowHeight="12.75"/>
  <cols>
    <col min="1" max="1" width="23.8515625" style="313" customWidth="1"/>
    <col min="2" max="2" width="0.13671875" style="313" customWidth="1"/>
    <col min="3" max="3" width="12.7109375" style="313" hidden="1" customWidth="1"/>
    <col min="4" max="9" width="12.7109375" style="313" customWidth="1"/>
    <col min="10" max="11" width="12.7109375" style="254" customWidth="1"/>
    <col min="12" max="12" width="11.7109375" style="254" customWidth="1"/>
    <col min="13" max="16384" width="9.140625" style="254" customWidth="1"/>
  </cols>
  <sheetData>
    <row r="1" spans="1:12" ht="15.75">
      <c r="A1" s="253" t="s">
        <v>26</v>
      </c>
      <c r="B1" s="253"/>
      <c r="C1" s="253"/>
      <c r="D1" s="253"/>
      <c r="E1" s="253" t="s">
        <v>94</v>
      </c>
      <c r="F1" s="253"/>
      <c r="G1" s="253"/>
      <c r="H1" s="253"/>
      <c r="I1" s="253"/>
      <c r="K1" s="253" t="s">
        <v>94</v>
      </c>
      <c r="L1" s="336"/>
    </row>
    <row r="2" spans="1:12" ht="13.5" thickBot="1">
      <c r="A2" s="256"/>
      <c r="B2" s="256"/>
      <c r="C2" s="257"/>
      <c r="D2" s="257"/>
      <c r="E2" s="257"/>
      <c r="F2" s="257"/>
      <c r="G2" s="257"/>
      <c r="H2" s="257"/>
      <c r="I2" s="257"/>
      <c r="J2" s="258"/>
      <c r="K2" s="259"/>
      <c r="L2" s="337"/>
    </row>
    <row r="3" spans="1:12" ht="34.5" thickBot="1">
      <c r="A3" s="260"/>
      <c r="B3" s="256"/>
      <c r="C3" s="261" t="s">
        <v>28</v>
      </c>
      <c r="D3" s="261" t="s">
        <v>29</v>
      </c>
      <c r="E3" s="261" t="s">
        <v>30</v>
      </c>
      <c r="F3" s="261" t="s">
        <v>31</v>
      </c>
      <c r="G3" s="261" t="s">
        <v>32</v>
      </c>
      <c r="H3" s="427" t="s">
        <v>33</v>
      </c>
      <c r="I3" s="261" t="s">
        <v>95</v>
      </c>
      <c r="J3" s="428" t="s">
        <v>64</v>
      </c>
      <c r="K3" s="261" t="s">
        <v>70</v>
      </c>
      <c r="L3" s="339"/>
    </row>
    <row r="4" spans="1:12" ht="12.75">
      <c r="A4" s="264" t="s">
        <v>36</v>
      </c>
      <c r="B4" s="397"/>
      <c r="C4" s="266">
        <v>4467</v>
      </c>
      <c r="D4" s="266">
        <v>136124.94</v>
      </c>
      <c r="E4" s="267">
        <v>150642.6</v>
      </c>
      <c r="F4" s="429">
        <v>175226.35</v>
      </c>
      <c r="G4" s="430">
        <v>435704.9</v>
      </c>
      <c r="H4" s="431">
        <v>209336</v>
      </c>
      <c r="I4" s="266">
        <v>235000</v>
      </c>
      <c r="J4" s="432">
        <v>8986</v>
      </c>
      <c r="K4" s="266">
        <v>235000</v>
      </c>
      <c r="L4" s="375"/>
    </row>
    <row r="5" spans="1:12" ht="12.75">
      <c r="A5" s="273" t="s">
        <v>37</v>
      </c>
      <c r="B5" s="402"/>
      <c r="C5" s="275">
        <v>302025.38</v>
      </c>
      <c r="D5" s="275">
        <v>327965.43</v>
      </c>
      <c r="E5" s="267">
        <v>243152.49</v>
      </c>
      <c r="F5" s="411">
        <v>316615.93</v>
      </c>
      <c r="G5" s="433">
        <v>269818.44</v>
      </c>
      <c r="H5" s="434">
        <v>134530.09</v>
      </c>
      <c r="I5" s="275">
        <v>164000</v>
      </c>
      <c r="J5" s="435">
        <v>111987.29</v>
      </c>
      <c r="K5" s="275">
        <v>154000</v>
      </c>
      <c r="L5" s="375"/>
    </row>
    <row r="6" spans="1:12" ht="13.5" customHeight="1">
      <c r="A6" s="273" t="s">
        <v>38</v>
      </c>
      <c r="B6" s="402"/>
      <c r="C6" s="275">
        <v>300357.04</v>
      </c>
      <c r="D6" s="275">
        <v>303073.86</v>
      </c>
      <c r="E6" s="267">
        <v>324318.79</v>
      </c>
      <c r="F6" s="411">
        <v>384175.62</v>
      </c>
      <c r="G6" s="433">
        <v>393544.87</v>
      </c>
      <c r="H6" s="434">
        <v>398055.89</v>
      </c>
      <c r="I6" s="275">
        <v>450000</v>
      </c>
      <c r="J6" s="435">
        <v>250844.74</v>
      </c>
      <c r="K6" s="275">
        <v>450000</v>
      </c>
      <c r="L6" s="375"/>
    </row>
    <row r="7" spans="1:12" ht="12.75" hidden="1">
      <c r="A7" s="273"/>
      <c r="B7" s="402"/>
      <c r="C7" s="275"/>
      <c r="D7" s="275"/>
      <c r="E7" s="267"/>
      <c r="F7" s="411"/>
      <c r="G7" s="433"/>
      <c r="H7" s="434">
        <v>0</v>
      </c>
      <c r="I7" s="275"/>
      <c r="J7" s="435">
        <v>0</v>
      </c>
      <c r="K7" s="275"/>
      <c r="L7" s="375"/>
    </row>
    <row r="8" spans="1:12" ht="12.75">
      <c r="A8" s="273" t="s">
        <v>39</v>
      </c>
      <c r="B8" s="402"/>
      <c r="C8" s="275">
        <v>18626</v>
      </c>
      <c r="D8" s="275">
        <v>28286</v>
      </c>
      <c r="E8" s="267">
        <v>36249</v>
      </c>
      <c r="F8" s="411">
        <v>18105</v>
      </c>
      <c r="G8" s="433">
        <v>19151</v>
      </c>
      <c r="H8" s="434">
        <v>22650</v>
      </c>
      <c r="I8" s="275">
        <v>40000</v>
      </c>
      <c r="J8" s="435">
        <v>24000</v>
      </c>
      <c r="K8" s="275">
        <v>40000</v>
      </c>
      <c r="L8" s="375"/>
    </row>
    <row r="9" spans="1:12" ht="12.75">
      <c r="A9" s="273" t="s">
        <v>40</v>
      </c>
      <c r="B9" s="402"/>
      <c r="C9" s="275">
        <v>132000</v>
      </c>
      <c r="D9" s="275">
        <v>140000</v>
      </c>
      <c r="E9" s="267">
        <v>120000</v>
      </c>
      <c r="F9" s="411">
        <v>150000</v>
      </c>
      <c r="G9" s="433">
        <v>160000</v>
      </c>
      <c r="H9" s="434">
        <v>141875</v>
      </c>
      <c r="I9" s="275">
        <v>160000</v>
      </c>
      <c r="J9" s="435">
        <v>80000</v>
      </c>
      <c r="K9" s="275">
        <v>160000</v>
      </c>
      <c r="L9" s="375"/>
    </row>
    <row r="10" spans="1:12" ht="12.75">
      <c r="A10" s="273" t="s">
        <v>41</v>
      </c>
      <c r="B10" s="402"/>
      <c r="C10" s="275">
        <v>40666</v>
      </c>
      <c r="D10" s="275">
        <v>61461</v>
      </c>
      <c r="E10" s="267">
        <v>84987</v>
      </c>
      <c r="F10" s="411">
        <v>122050</v>
      </c>
      <c r="G10" s="433">
        <v>84009</v>
      </c>
      <c r="H10" s="434">
        <v>124277</v>
      </c>
      <c r="I10" s="275">
        <v>135000</v>
      </c>
      <c r="J10" s="435">
        <v>52962</v>
      </c>
      <c r="K10" s="275">
        <v>135000</v>
      </c>
      <c r="L10" s="375"/>
    </row>
    <row r="11" spans="1:12" ht="12.75">
      <c r="A11" s="273" t="s">
        <v>42</v>
      </c>
      <c r="B11" s="402"/>
      <c r="C11" s="275"/>
      <c r="D11" s="275"/>
      <c r="E11" s="267"/>
      <c r="F11" s="267">
        <v>0</v>
      </c>
      <c r="G11" s="433">
        <v>0</v>
      </c>
      <c r="H11" s="434">
        <v>0</v>
      </c>
      <c r="I11" s="275">
        <v>0</v>
      </c>
      <c r="J11" s="435">
        <v>0</v>
      </c>
      <c r="K11" s="275">
        <v>0</v>
      </c>
      <c r="L11" s="375"/>
    </row>
    <row r="12" spans="1:12" ht="12.75">
      <c r="A12" s="273" t="s">
        <v>65</v>
      </c>
      <c r="B12" s="402"/>
      <c r="C12" s="275">
        <v>237311.72</v>
      </c>
      <c r="D12" s="275">
        <v>170661.13</v>
      </c>
      <c r="E12" s="267">
        <v>146527.5</v>
      </c>
      <c r="F12" s="411">
        <v>166713.94</v>
      </c>
      <c r="G12" s="433">
        <v>302622.41</v>
      </c>
      <c r="H12" s="434">
        <v>273568.17</v>
      </c>
      <c r="I12" s="275">
        <v>180000</v>
      </c>
      <c r="J12" s="435">
        <v>111639.97</v>
      </c>
      <c r="K12" s="275">
        <v>181000</v>
      </c>
      <c r="L12" s="375"/>
    </row>
    <row r="13" spans="1:12" ht="12.75">
      <c r="A13" s="273" t="s">
        <v>44</v>
      </c>
      <c r="B13" s="402"/>
      <c r="C13" s="275">
        <v>9000</v>
      </c>
      <c r="D13" s="275">
        <v>39489</v>
      </c>
      <c r="E13" s="267">
        <v>41775</v>
      </c>
      <c r="F13" s="411">
        <v>43216</v>
      </c>
      <c r="G13" s="433">
        <v>48616</v>
      </c>
      <c r="H13" s="434">
        <v>49660</v>
      </c>
      <c r="I13" s="275">
        <v>50000</v>
      </c>
      <c r="J13" s="435">
        <v>71401.4</v>
      </c>
      <c r="K13" s="275">
        <v>60000</v>
      </c>
      <c r="L13" s="375"/>
    </row>
    <row r="14" spans="1:12" ht="13.5" thickBot="1">
      <c r="A14" s="281" t="s">
        <v>46</v>
      </c>
      <c r="B14" s="402"/>
      <c r="C14" s="282">
        <v>22586</v>
      </c>
      <c r="D14" s="282">
        <v>20301</v>
      </c>
      <c r="E14" s="282">
        <v>22754</v>
      </c>
      <c r="F14" s="411">
        <v>35004</v>
      </c>
      <c r="G14" s="433">
        <v>22396</v>
      </c>
      <c r="H14" s="434">
        <v>14700</v>
      </c>
      <c r="I14" s="282">
        <v>15000</v>
      </c>
      <c r="J14" s="435">
        <v>7350</v>
      </c>
      <c r="K14" s="282">
        <v>14000</v>
      </c>
      <c r="L14" s="375"/>
    </row>
    <row r="15" spans="1:12" ht="13.5" thickBot="1">
      <c r="A15" s="436" t="s">
        <v>49</v>
      </c>
      <c r="B15" s="256"/>
      <c r="C15" s="285">
        <f aca="true" t="shared" si="0" ref="C15:K15">SUM(C4:C14)</f>
        <v>1067039.14</v>
      </c>
      <c r="D15" s="285">
        <f t="shared" si="0"/>
        <v>1227362.3599999999</v>
      </c>
      <c r="E15" s="285">
        <f t="shared" si="0"/>
        <v>1170406.38</v>
      </c>
      <c r="F15" s="285">
        <f t="shared" si="0"/>
        <v>1411106.8399999999</v>
      </c>
      <c r="G15" s="285">
        <f t="shared" si="0"/>
        <v>1735862.6199999999</v>
      </c>
      <c r="H15" s="390">
        <f t="shared" si="0"/>
        <v>1368652.15</v>
      </c>
      <c r="I15" s="285">
        <f t="shared" si="0"/>
        <v>1429000</v>
      </c>
      <c r="J15" s="285">
        <f t="shared" si="0"/>
        <v>719171.4</v>
      </c>
      <c r="K15" s="285">
        <f t="shared" si="0"/>
        <v>1429000</v>
      </c>
      <c r="L15" s="380"/>
    </row>
    <row r="16" spans="1:12" ht="13.5" thickBot="1">
      <c r="A16" s="256"/>
      <c r="B16" s="256"/>
      <c r="C16" s="287"/>
      <c r="D16" s="287"/>
      <c r="E16" s="287"/>
      <c r="F16" s="287"/>
      <c r="G16" s="287"/>
      <c r="H16" s="287"/>
      <c r="I16" s="287"/>
      <c r="J16" s="287"/>
      <c r="K16" s="287"/>
      <c r="L16" s="375"/>
    </row>
    <row r="17" spans="1:12" ht="12.75">
      <c r="A17" s="264" t="s">
        <v>50</v>
      </c>
      <c r="B17" s="413"/>
      <c r="C17" s="266">
        <v>289418</v>
      </c>
      <c r="D17" s="266">
        <v>294490</v>
      </c>
      <c r="E17" s="289">
        <v>331468</v>
      </c>
      <c r="F17" s="437">
        <v>392593</v>
      </c>
      <c r="G17" s="438">
        <v>391197</v>
      </c>
      <c r="H17" s="439">
        <v>398141</v>
      </c>
      <c r="I17" s="266">
        <v>450000</v>
      </c>
      <c r="J17" s="440">
        <v>261709</v>
      </c>
      <c r="K17" s="266">
        <v>450000</v>
      </c>
      <c r="L17" s="375"/>
    </row>
    <row r="18" spans="1:12" ht="12.75">
      <c r="A18" s="273" t="s">
        <v>52</v>
      </c>
      <c r="B18" s="402"/>
      <c r="C18" s="275">
        <v>115075</v>
      </c>
      <c r="D18" s="275">
        <v>115045</v>
      </c>
      <c r="E18" s="267">
        <v>118166</v>
      </c>
      <c r="F18" s="411">
        <v>137675</v>
      </c>
      <c r="G18" s="433">
        <v>162450</v>
      </c>
      <c r="H18" s="434">
        <v>156600</v>
      </c>
      <c r="I18" s="275">
        <v>150000</v>
      </c>
      <c r="J18" s="435">
        <v>87750</v>
      </c>
      <c r="K18" s="275">
        <v>150000</v>
      </c>
      <c r="L18" s="375"/>
    </row>
    <row r="19" spans="1:12" ht="12.75">
      <c r="A19" s="273" t="s">
        <v>53</v>
      </c>
      <c r="B19" s="402"/>
      <c r="C19" s="275">
        <v>3641</v>
      </c>
      <c r="D19" s="275">
        <v>1432</v>
      </c>
      <c r="E19" s="267">
        <v>0</v>
      </c>
      <c r="F19" s="411">
        <v>60</v>
      </c>
      <c r="G19" s="433">
        <v>850</v>
      </c>
      <c r="H19" s="434">
        <v>540</v>
      </c>
      <c r="I19" s="275">
        <v>500</v>
      </c>
      <c r="J19" s="435">
        <v>60</v>
      </c>
      <c r="K19" s="275">
        <v>500</v>
      </c>
      <c r="L19" s="375"/>
    </row>
    <row r="20" spans="1:12" ht="12.75">
      <c r="A20" s="273" t="s">
        <v>54</v>
      </c>
      <c r="B20" s="402"/>
      <c r="C20" s="275">
        <v>1808.48</v>
      </c>
      <c r="D20" s="275">
        <v>4365.29</v>
      </c>
      <c r="E20" s="267">
        <v>8008.53</v>
      </c>
      <c r="F20" s="411">
        <v>22512.96</v>
      </c>
      <c r="G20" s="433">
        <v>8022.13</v>
      </c>
      <c r="H20" s="434">
        <v>2278.9</v>
      </c>
      <c r="I20" s="275">
        <v>3500</v>
      </c>
      <c r="J20" s="435">
        <v>960.57</v>
      </c>
      <c r="K20" s="275">
        <v>3500</v>
      </c>
      <c r="L20" s="375"/>
    </row>
    <row r="21" spans="1:12" ht="12.75">
      <c r="A21" s="273" t="s">
        <v>55</v>
      </c>
      <c r="B21" s="402"/>
      <c r="C21" s="275">
        <v>1188</v>
      </c>
      <c r="D21" s="275">
        <v>126394</v>
      </c>
      <c r="E21" s="267">
        <v>4970</v>
      </c>
      <c r="F21" s="411">
        <v>750</v>
      </c>
      <c r="G21" s="433">
        <v>356909</v>
      </c>
      <c r="H21" s="434">
        <v>588</v>
      </c>
      <c r="I21" s="275">
        <v>0</v>
      </c>
      <c r="J21" s="435">
        <v>248</v>
      </c>
      <c r="K21" s="275">
        <v>0</v>
      </c>
      <c r="L21" s="375"/>
    </row>
    <row r="22" spans="1:12" ht="13.5" thickBot="1">
      <c r="A22" s="281"/>
      <c r="B22" s="256"/>
      <c r="C22" s="282"/>
      <c r="D22" s="282"/>
      <c r="E22" s="296"/>
      <c r="F22" s="296"/>
      <c r="G22" s="296"/>
      <c r="H22" s="297"/>
      <c r="I22" s="282"/>
      <c r="J22" s="282"/>
      <c r="K22" s="282"/>
      <c r="L22" s="380"/>
    </row>
    <row r="23" spans="1:12" ht="13.5" thickBot="1">
      <c r="A23" s="284" t="s">
        <v>57</v>
      </c>
      <c r="B23" s="256"/>
      <c r="C23" s="285">
        <f aca="true" t="shared" si="1" ref="C23:K23">SUM(C17:C22)</f>
        <v>411130.48</v>
      </c>
      <c r="D23" s="285">
        <f t="shared" si="1"/>
        <v>541726.29</v>
      </c>
      <c r="E23" s="285">
        <f t="shared" si="1"/>
        <v>462612.53</v>
      </c>
      <c r="F23" s="285">
        <f t="shared" si="1"/>
        <v>553590.96</v>
      </c>
      <c r="G23" s="285">
        <f t="shared" si="1"/>
        <v>919428.13</v>
      </c>
      <c r="H23" s="390">
        <f t="shared" si="1"/>
        <v>558147.9</v>
      </c>
      <c r="I23" s="285">
        <f t="shared" si="1"/>
        <v>604000</v>
      </c>
      <c r="J23" s="285">
        <f t="shared" si="1"/>
        <v>350727.57</v>
      </c>
      <c r="K23" s="285">
        <f t="shared" si="1"/>
        <v>604000</v>
      </c>
      <c r="L23" s="375"/>
    </row>
    <row r="24" spans="1:12" ht="13.5" thickBot="1">
      <c r="A24" s="256"/>
      <c r="B24" s="256"/>
      <c r="C24" s="299"/>
      <c r="D24" s="299"/>
      <c r="E24" s="299"/>
      <c r="F24" s="299"/>
      <c r="G24" s="299"/>
      <c r="H24" s="299"/>
      <c r="I24" s="299"/>
      <c r="J24" s="299"/>
      <c r="K24" s="299"/>
      <c r="L24" s="375"/>
    </row>
    <row r="25" spans="1:12" ht="13.5" thickBot="1">
      <c r="A25" s="260" t="s">
        <v>58</v>
      </c>
      <c r="B25" s="256"/>
      <c r="C25" s="285">
        <v>811000</v>
      </c>
      <c r="D25" s="285">
        <v>741000</v>
      </c>
      <c r="E25" s="285">
        <v>879000</v>
      </c>
      <c r="F25" s="419">
        <v>859000</v>
      </c>
      <c r="G25" s="441">
        <v>869000</v>
      </c>
      <c r="H25" s="441">
        <v>825000</v>
      </c>
      <c r="I25" s="285">
        <v>825000</v>
      </c>
      <c r="J25" s="442">
        <v>412000</v>
      </c>
      <c r="K25" s="285">
        <v>825000</v>
      </c>
      <c r="L25" s="375"/>
    </row>
    <row r="26" spans="1:12" ht="6" customHeight="1" thickBot="1">
      <c r="A26" s="256"/>
      <c r="B26" s="256"/>
      <c r="C26" s="299"/>
      <c r="D26" s="299"/>
      <c r="E26" s="299"/>
      <c r="F26" s="299"/>
      <c r="G26" s="299"/>
      <c r="H26" s="254"/>
      <c r="I26" s="254"/>
      <c r="L26" s="375"/>
    </row>
    <row r="27" spans="1:12" ht="13.5" thickBot="1">
      <c r="A27" s="422" t="s">
        <v>59</v>
      </c>
      <c r="B27" s="308"/>
      <c r="C27" s="423">
        <f aca="true" t="shared" si="2" ref="C27:K27">C23+C25-C15</f>
        <v>155091.34000000008</v>
      </c>
      <c r="D27" s="423">
        <f t="shared" si="2"/>
        <v>55363.93000000017</v>
      </c>
      <c r="E27" s="423">
        <f t="shared" si="2"/>
        <v>171206.15000000014</v>
      </c>
      <c r="F27" s="423">
        <f t="shared" si="2"/>
        <v>1484.1200000001118</v>
      </c>
      <c r="G27" s="423">
        <f t="shared" si="2"/>
        <v>52565.51000000001</v>
      </c>
      <c r="H27" s="423">
        <f t="shared" si="2"/>
        <v>14495.75</v>
      </c>
      <c r="I27" s="424">
        <f t="shared" si="2"/>
        <v>0</v>
      </c>
      <c r="J27" s="423">
        <f t="shared" si="2"/>
        <v>43556.17000000004</v>
      </c>
      <c r="K27" s="424">
        <f t="shared" si="2"/>
        <v>0</v>
      </c>
      <c r="L27" s="425"/>
    </row>
    <row r="28" spans="1:12" ht="9.75" customHeight="1">
      <c r="A28" s="256"/>
      <c r="B28" s="256"/>
      <c r="C28" s="256"/>
      <c r="D28" s="256"/>
      <c r="E28" s="256"/>
      <c r="F28" s="256"/>
      <c r="G28" s="256"/>
      <c r="H28" s="256"/>
      <c r="I28" s="254"/>
      <c r="L28" s="337"/>
    </row>
    <row r="29" spans="1:12" ht="13.5" hidden="1" thickBot="1">
      <c r="A29" s="307"/>
      <c r="B29" s="308"/>
      <c r="C29" s="308"/>
      <c r="D29" s="308"/>
      <c r="E29" s="308"/>
      <c r="F29" s="308"/>
      <c r="G29" s="308"/>
      <c r="H29" s="308"/>
      <c r="I29" s="308"/>
      <c r="J29" s="309" t="s">
        <v>60</v>
      </c>
      <c r="K29" s="310">
        <f>K25-H25</f>
        <v>0</v>
      </c>
      <c r="L29" s="337"/>
    </row>
    <row r="30" spans="1:11" ht="13.5" hidden="1" thickBot="1">
      <c r="A30" s="256" t="s">
        <v>61</v>
      </c>
      <c r="B30" s="308"/>
      <c r="C30" s="308"/>
      <c r="D30" s="308"/>
      <c r="E30" s="308"/>
      <c r="F30" s="308"/>
      <c r="G30" s="308"/>
      <c r="H30" s="308"/>
      <c r="I30" s="308"/>
      <c r="J30" s="311" t="s">
        <v>62</v>
      </c>
      <c r="K30" s="312">
        <f>K29/H25</f>
        <v>0</v>
      </c>
    </row>
    <row r="31" spans="2:9" ht="12.75">
      <c r="B31" s="256"/>
      <c r="C31" s="256"/>
      <c r="D31" s="256"/>
      <c r="E31" s="256"/>
      <c r="F31" s="256"/>
      <c r="G31" s="256"/>
      <c r="H31" s="256"/>
      <c r="I31" s="256"/>
    </row>
    <row r="32" spans="2:9" ht="12.75">
      <c r="B32" s="256"/>
      <c r="C32" s="256"/>
      <c r="D32" s="256"/>
      <c r="E32" s="256"/>
      <c r="F32" s="256"/>
      <c r="G32" s="256"/>
      <c r="H32" s="256"/>
      <c r="I32" s="256"/>
    </row>
    <row r="33" spans="1:4" ht="12.75">
      <c r="A33" s="337"/>
      <c r="B33" s="337"/>
      <c r="C33" s="337"/>
      <c r="D33" s="337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L21" sqref="L21"/>
    </sheetView>
  </sheetViews>
  <sheetFormatPr defaultColWidth="9.140625" defaultRowHeight="12.75"/>
  <cols>
    <col min="1" max="1" width="22.00390625" style="313" customWidth="1"/>
    <col min="2" max="2" width="0.13671875" style="313" customWidth="1"/>
    <col min="3" max="3" width="12.7109375" style="313" hidden="1" customWidth="1"/>
    <col min="4" max="9" width="12.7109375" style="313" customWidth="1"/>
    <col min="10" max="11" width="12.7109375" style="254" customWidth="1"/>
    <col min="12" max="16384" width="9.140625" style="254" customWidth="1"/>
  </cols>
  <sheetData>
    <row r="1" spans="1:12" ht="15.75">
      <c r="A1" s="253" t="s">
        <v>26</v>
      </c>
      <c r="B1" s="253"/>
      <c r="C1" s="253"/>
      <c r="D1" s="253"/>
      <c r="E1" s="253" t="s">
        <v>96</v>
      </c>
      <c r="F1" s="253"/>
      <c r="G1" s="253"/>
      <c r="H1" s="253"/>
      <c r="I1" s="253"/>
      <c r="K1" s="253" t="s">
        <v>96</v>
      </c>
      <c r="L1" s="336"/>
    </row>
    <row r="2" spans="1:12" ht="13.5" thickBot="1">
      <c r="A2" s="256"/>
      <c r="B2" s="256"/>
      <c r="C2" s="257"/>
      <c r="D2" s="257"/>
      <c r="E2" s="257"/>
      <c r="F2" s="257"/>
      <c r="G2" s="257"/>
      <c r="H2" s="257"/>
      <c r="I2" s="257"/>
      <c r="J2" s="258"/>
      <c r="K2" s="259"/>
      <c r="L2" s="337"/>
    </row>
    <row r="3" spans="1:12" ht="34.5" thickBot="1">
      <c r="A3" s="260"/>
      <c r="B3" s="256"/>
      <c r="C3" s="261" t="s">
        <v>28</v>
      </c>
      <c r="D3" s="261" t="s">
        <v>29</v>
      </c>
      <c r="E3" s="261" t="s">
        <v>30</v>
      </c>
      <c r="F3" s="262" t="s">
        <v>31</v>
      </c>
      <c r="G3" s="261" t="s">
        <v>32</v>
      </c>
      <c r="H3" s="261" t="s">
        <v>33</v>
      </c>
      <c r="I3" s="262" t="s">
        <v>34</v>
      </c>
      <c r="J3" s="263" t="s">
        <v>64</v>
      </c>
      <c r="K3" s="261" t="s">
        <v>70</v>
      </c>
      <c r="L3" s="339"/>
    </row>
    <row r="4" spans="1:12" ht="12.75">
      <c r="A4" s="264" t="s">
        <v>36</v>
      </c>
      <c r="B4" s="397"/>
      <c r="C4" s="266">
        <v>61979</v>
      </c>
      <c r="D4" s="266">
        <v>149616.64</v>
      </c>
      <c r="E4" s="371">
        <v>415604.3</v>
      </c>
      <c r="F4" s="398">
        <v>89447.8</v>
      </c>
      <c r="G4" s="443">
        <v>238270.7</v>
      </c>
      <c r="H4" s="444">
        <v>39433</v>
      </c>
      <c r="I4" s="266">
        <v>240000</v>
      </c>
      <c r="J4" s="445">
        <v>197389</v>
      </c>
      <c r="K4" s="266">
        <v>240000</v>
      </c>
      <c r="L4" s="375"/>
    </row>
    <row r="5" spans="1:12" ht="12.75">
      <c r="A5" s="273" t="s">
        <v>37</v>
      </c>
      <c r="B5" s="402"/>
      <c r="C5" s="275">
        <v>206006.9</v>
      </c>
      <c r="D5" s="275">
        <v>299110.13</v>
      </c>
      <c r="E5" s="371">
        <v>193038.09</v>
      </c>
      <c r="F5" s="403">
        <v>289415.07</v>
      </c>
      <c r="G5" s="446">
        <v>192574.3</v>
      </c>
      <c r="H5" s="447">
        <v>123131.37</v>
      </c>
      <c r="I5" s="275">
        <v>100000</v>
      </c>
      <c r="J5" s="448">
        <v>40630.6</v>
      </c>
      <c r="K5" s="275">
        <v>150000</v>
      </c>
      <c r="L5" s="375"/>
    </row>
    <row r="6" spans="1:12" ht="12.75">
      <c r="A6" s="273" t="s">
        <v>38</v>
      </c>
      <c r="B6" s="402"/>
      <c r="C6" s="275">
        <v>98553.97</v>
      </c>
      <c r="D6" s="275">
        <v>221731.44</v>
      </c>
      <c r="E6" s="371">
        <v>141510.69</v>
      </c>
      <c r="F6" s="403">
        <v>197983.34</v>
      </c>
      <c r="G6" s="446">
        <v>150516.9</v>
      </c>
      <c r="H6" s="447">
        <v>330637.69</v>
      </c>
      <c r="I6" s="275">
        <v>270000</v>
      </c>
      <c r="J6" s="448">
        <v>196106.08</v>
      </c>
      <c r="K6" s="275">
        <v>350000</v>
      </c>
      <c r="L6" s="375"/>
    </row>
    <row r="7" spans="1:12" ht="12.75">
      <c r="A7" s="273" t="s">
        <v>97</v>
      </c>
      <c r="B7" s="402"/>
      <c r="C7" s="275">
        <v>710793</v>
      </c>
      <c r="D7" s="275">
        <v>754910.27</v>
      </c>
      <c r="E7" s="371">
        <v>698569.45</v>
      </c>
      <c r="F7" s="403">
        <v>855724</v>
      </c>
      <c r="G7" s="446">
        <v>265614.8</v>
      </c>
      <c r="H7" s="447">
        <v>0</v>
      </c>
      <c r="I7" s="275">
        <v>0</v>
      </c>
      <c r="J7" s="448">
        <v>13136</v>
      </c>
      <c r="K7" s="275">
        <v>0</v>
      </c>
      <c r="L7" s="375"/>
    </row>
    <row r="8" spans="1:12" ht="12.75">
      <c r="A8" s="273" t="s">
        <v>39</v>
      </c>
      <c r="B8" s="402"/>
      <c r="C8" s="275">
        <v>30970</v>
      </c>
      <c r="D8" s="275">
        <v>31614</v>
      </c>
      <c r="E8" s="371">
        <v>43876.5</v>
      </c>
      <c r="F8" s="403">
        <v>5533.5</v>
      </c>
      <c r="G8" s="446">
        <v>8646.08</v>
      </c>
      <c r="H8" s="447">
        <v>14142</v>
      </c>
      <c r="I8" s="275">
        <v>45000</v>
      </c>
      <c r="J8" s="449">
        <v>0</v>
      </c>
      <c r="K8" s="275">
        <v>45000</v>
      </c>
      <c r="L8" s="375"/>
    </row>
    <row r="9" spans="1:12" ht="12.75">
      <c r="A9" s="273" t="s">
        <v>40</v>
      </c>
      <c r="B9" s="402"/>
      <c r="C9" s="275">
        <v>0</v>
      </c>
      <c r="D9" s="275">
        <v>0</v>
      </c>
      <c r="E9" s="371">
        <v>0</v>
      </c>
      <c r="F9" s="407">
        <v>0</v>
      </c>
      <c r="G9" s="450">
        <v>0</v>
      </c>
      <c r="H9" s="451">
        <v>0</v>
      </c>
      <c r="I9" s="275">
        <v>0</v>
      </c>
      <c r="J9" s="448">
        <v>52060.94</v>
      </c>
      <c r="K9" s="275">
        <v>0</v>
      </c>
      <c r="L9" s="375"/>
    </row>
    <row r="10" spans="1:12" ht="12.75">
      <c r="A10" s="273" t="s">
        <v>41</v>
      </c>
      <c r="B10" s="402"/>
      <c r="C10" s="275">
        <v>119478</v>
      </c>
      <c r="D10" s="275">
        <v>150895.6</v>
      </c>
      <c r="E10" s="371">
        <v>166018.33</v>
      </c>
      <c r="F10" s="403">
        <v>116043</v>
      </c>
      <c r="G10" s="450">
        <v>252699.16</v>
      </c>
      <c r="H10" s="451">
        <v>252128.17</v>
      </c>
      <c r="I10" s="275">
        <v>235000</v>
      </c>
      <c r="J10" s="448">
        <v>74499</v>
      </c>
      <c r="K10" s="275">
        <v>285000</v>
      </c>
      <c r="L10" s="375"/>
    </row>
    <row r="11" spans="1:12" ht="12.75">
      <c r="A11" s="273" t="s">
        <v>42</v>
      </c>
      <c r="B11" s="402"/>
      <c r="C11" s="275">
        <v>75840</v>
      </c>
      <c r="D11" s="275">
        <v>112779.12</v>
      </c>
      <c r="E11" s="371">
        <v>135507.5</v>
      </c>
      <c r="F11" s="407">
        <v>272184</v>
      </c>
      <c r="G11" s="450">
        <v>144879.16</v>
      </c>
      <c r="H11" s="451">
        <v>166651</v>
      </c>
      <c r="I11" s="275">
        <v>200000</v>
      </c>
      <c r="J11" s="448">
        <v>110318.91</v>
      </c>
      <c r="K11" s="275">
        <v>230000</v>
      </c>
      <c r="L11" s="375"/>
    </row>
    <row r="12" spans="1:12" ht="12.75">
      <c r="A12" s="273" t="s">
        <v>65</v>
      </c>
      <c r="B12" s="402"/>
      <c r="C12" s="275">
        <v>201371.45</v>
      </c>
      <c r="D12" s="275">
        <v>133142.82</v>
      </c>
      <c r="E12" s="371">
        <v>146373.94</v>
      </c>
      <c r="F12" s="403">
        <v>147595.39</v>
      </c>
      <c r="G12" s="446">
        <v>222379.13</v>
      </c>
      <c r="H12" s="447">
        <v>240019.02</v>
      </c>
      <c r="I12" s="275">
        <v>150000</v>
      </c>
      <c r="J12" s="448">
        <v>22100</v>
      </c>
      <c r="K12" s="275">
        <v>200000</v>
      </c>
      <c r="L12" s="375"/>
    </row>
    <row r="13" spans="1:12" ht="12.75">
      <c r="A13" s="273" t="s">
        <v>44</v>
      </c>
      <c r="B13" s="402"/>
      <c r="C13" s="275">
        <v>53777</v>
      </c>
      <c r="D13" s="275">
        <v>81219</v>
      </c>
      <c r="E13" s="371">
        <v>126909</v>
      </c>
      <c r="F13" s="403">
        <v>33500</v>
      </c>
      <c r="G13" s="446">
        <v>32400</v>
      </c>
      <c r="H13" s="447">
        <v>45700</v>
      </c>
      <c r="I13" s="275">
        <v>60000</v>
      </c>
      <c r="J13" s="452">
        <v>0</v>
      </c>
      <c r="K13" s="275">
        <v>65000</v>
      </c>
      <c r="L13" s="375"/>
    </row>
    <row r="14" spans="1:12" ht="13.5" thickBot="1">
      <c r="A14" s="281" t="s">
        <v>46</v>
      </c>
      <c r="B14" s="402"/>
      <c r="C14" s="282">
        <v>28495</v>
      </c>
      <c r="D14" s="282">
        <v>46915</v>
      </c>
      <c r="E14" s="282">
        <v>46915</v>
      </c>
      <c r="F14" s="403">
        <v>46915</v>
      </c>
      <c r="G14" s="446">
        <v>46915</v>
      </c>
      <c r="H14" s="447">
        <v>45039</v>
      </c>
      <c r="I14" s="282">
        <v>0</v>
      </c>
      <c r="J14" s="452">
        <v>0</v>
      </c>
      <c r="K14" s="282">
        <v>31000</v>
      </c>
      <c r="L14" s="375"/>
    </row>
    <row r="15" spans="1:12" ht="13.5" thickBot="1">
      <c r="A15" s="284" t="s">
        <v>49</v>
      </c>
      <c r="B15" s="256"/>
      <c r="C15" s="285">
        <f aca="true" t="shared" si="0" ref="C15:K15">SUM(C4:C14)</f>
        <v>1587264.32</v>
      </c>
      <c r="D15" s="285">
        <f t="shared" si="0"/>
        <v>1981934.0200000003</v>
      </c>
      <c r="E15" s="285">
        <f t="shared" si="0"/>
        <v>2114322.8</v>
      </c>
      <c r="F15" s="286">
        <f t="shared" si="0"/>
        <v>2054341.1</v>
      </c>
      <c r="G15" s="285">
        <f t="shared" si="0"/>
        <v>1554895.23</v>
      </c>
      <c r="H15" s="285">
        <f t="shared" si="0"/>
        <v>1256881.25</v>
      </c>
      <c r="I15" s="285">
        <f t="shared" si="0"/>
        <v>1300000</v>
      </c>
      <c r="J15" s="285">
        <f t="shared" si="0"/>
        <v>706240.53</v>
      </c>
      <c r="K15" s="285">
        <f t="shared" si="0"/>
        <v>1596000</v>
      </c>
      <c r="L15" s="380"/>
    </row>
    <row r="16" spans="1:12" ht="13.5" thickBot="1">
      <c r="A16" s="256"/>
      <c r="B16" s="256"/>
      <c r="C16" s="287"/>
      <c r="D16" s="287"/>
      <c r="E16" s="287"/>
      <c r="F16" s="287"/>
      <c r="G16" s="287"/>
      <c r="H16" s="287"/>
      <c r="I16" s="287"/>
      <c r="J16" s="287"/>
      <c r="K16" s="287"/>
      <c r="L16" s="375"/>
    </row>
    <row r="17" spans="1:12" ht="12.75">
      <c r="A17" s="264" t="s">
        <v>50</v>
      </c>
      <c r="B17" s="413"/>
      <c r="C17" s="266">
        <v>152138</v>
      </c>
      <c r="D17" s="266">
        <v>203021</v>
      </c>
      <c r="E17" s="382">
        <v>180292</v>
      </c>
      <c r="F17" s="414">
        <v>176999</v>
      </c>
      <c r="G17" s="453">
        <v>175337.1</v>
      </c>
      <c r="H17" s="454">
        <v>308059.3</v>
      </c>
      <c r="I17" s="266">
        <v>270000</v>
      </c>
      <c r="J17" s="455">
        <v>195435</v>
      </c>
      <c r="K17" s="266">
        <v>350000</v>
      </c>
      <c r="L17" s="375"/>
    </row>
    <row r="18" spans="1:12" ht="12.75">
      <c r="A18" s="456" t="s">
        <v>98</v>
      </c>
      <c r="B18" s="402"/>
      <c r="C18" s="457">
        <v>790797</v>
      </c>
      <c r="D18" s="457">
        <v>884119</v>
      </c>
      <c r="E18" s="371">
        <v>854098</v>
      </c>
      <c r="F18" s="403">
        <v>1033719</v>
      </c>
      <c r="G18" s="446">
        <v>265614.8</v>
      </c>
      <c r="H18" s="447">
        <v>0</v>
      </c>
      <c r="I18" s="457">
        <v>0</v>
      </c>
      <c r="J18" s="452">
        <v>0</v>
      </c>
      <c r="K18" s="457">
        <v>0</v>
      </c>
      <c r="L18" s="375"/>
    </row>
    <row r="19" spans="1:12" ht="12.75">
      <c r="A19" s="273" t="s">
        <v>52</v>
      </c>
      <c r="B19" s="402"/>
      <c r="C19" s="275">
        <v>65700</v>
      </c>
      <c r="D19" s="275">
        <v>91494.5</v>
      </c>
      <c r="E19" s="371">
        <v>73160.5</v>
      </c>
      <c r="F19" s="403">
        <v>62588</v>
      </c>
      <c r="G19" s="446">
        <v>107250</v>
      </c>
      <c r="H19" s="447">
        <v>163050</v>
      </c>
      <c r="I19" s="275">
        <v>130000</v>
      </c>
      <c r="J19" s="448">
        <v>126900</v>
      </c>
      <c r="K19" s="275">
        <v>300000</v>
      </c>
      <c r="L19" s="375"/>
    </row>
    <row r="20" spans="1:12" ht="12.75">
      <c r="A20" s="273" t="s">
        <v>53</v>
      </c>
      <c r="B20" s="402"/>
      <c r="C20" s="275">
        <v>140</v>
      </c>
      <c r="D20" s="275">
        <v>140</v>
      </c>
      <c r="E20" s="371">
        <v>140</v>
      </c>
      <c r="F20" s="403">
        <v>140</v>
      </c>
      <c r="G20" s="446">
        <v>140</v>
      </c>
      <c r="H20" s="447">
        <v>0</v>
      </c>
      <c r="I20" s="275">
        <v>500</v>
      </c>
      <c r="J20" s="448">
        <v>0</v>
      </c>
      <c r="K20" s="275">
        <v>500</v>
      </c>
      <c r="L20" s="375"/>
    </row>
    <row r="21" spans="1:12" ht="12.75">
      <c r="A21" s="273" t="s">
        <v>54</v>
      </c>
      <c r="B21" s="402"/>
      <c r="C21" s="275">
        <v>288.52</v>
      </c>
      <c r="D21" s="275">
        <v>406.38</v>
      </c>
      <c r="E21" s="371">
        <v>2730.66</v>
      </c>
      <c r="F21" s="403">
        <v>3195.86</v>
      </c>
      <c r="G21" s="446">
        <v>3055.96</v>
      </c>
      <c r="H21" s="447">
        <v>709.32</v>
      </c>
      <c r="I21" s="275">
        <v>3000</v>
      </c>
      <c r="J21" s="448">
        <v>608.55</v>
      </c>
      <c r="K21" s="275">
        <v>3000</v>
      </c>
      <c r="L21" s="375"/>
    </row>
    <row r="22" spans="1:12" ht="12.75">
      <c r="A22" s="273" t="s">
        <v>55</v>
      </c>
      <c r="B22" s="402"/>
      <c r="C22" s="275">
        <v>1149</v>
      </c>
      <c r="D22" s="275">
        <v>1599</v>
      </c>
      <c r="E22" s="371">
        <v>121764</v>
      </c>
      <c r="F22" s="407">
        <v>0</v>
      </c>
      <c r="G22" s="446">
        <v>177300.16</v>
      </c>
      <c r="H22" s="447">
        <v>0</v>
      </c>
      <c r="I22" s="275">
        <v>500</v>
      </c>
      <c r="J22" s="448">
        <v>153355</v>
      </c>
      <c r="K22" s="275">
        <v>500</v>
      </c>
      <c r="L22" s="375"/>
    </row>
    <row r="23" spans="1:12" ht="13.5" thickBot="1">
      <c r="A23" s="281" t="s">
        <v>91</v>
      </c>
      <c r="B23" s="256"/>
      <c r="C23" s="282">
        <v>34688</v>
      </c>
      <c r="D23" s="282">
        <v>49176</v>
      </c>
      <c r="E23" s="282"/>
      <c r="F23" s="295">
        <v>0</v>
      </c>
      <c r="G23" s="296"/>
      <c r="H23" s="296"/>
      <c r="I23" s="282"/>
      <c r="J23" s="282">
        <v>0</v>
      </c>
      <c r="K23" s="282"/>
      <c r="L23" s="380"/>
    </row>
    <row r="24" spans="1:12" ht="13.5" thickBot="1">
      <c r="A24" s="284" t="s">
        <v>57</v>
      </c>
      <c r="B24" s="256"/>
      <c r="C24" s="285">
        <f aca="true" t="shared" si="1" ref="C24:K24">SUM(C17:C23)</f>
        <v>1044900.52</v>
      </c>
      <c r="D24" s="285">
        <f t="shared" si="1"/>
        <v>1229955.88</v>
      </c>
      <c r="E24" s="285">
        <f t="shared" si="1"/>
        <v>1232185.16</v>
      </c>
      <c r="F24" s="286">
        <f t="shared" si="1"/>
        <v>1276641.86</v>
      </c>
      <c r="G24" s="285">
        <f t="shared" si="1"/>
        <v>728698.02</v>
      </c>
      <c r="H24" s="285">
        <f t="shared" si="1"/>
        <v>471818.62</v>
      </c>
      <c r="I24" s="285">
        <f t="shared" si="1"/>
        <v>404000</v>
      </c>
      <c r="J24" s="285">
        <f t="shared" si="1"/>
        <v>476298.55</v>
      </c>
      <c r="K24" s="285">
        <f t="shared" si="1"/>
        <v>654000</v>
      </c>
      <c r="L24" s="375"/>
    </row>
    <row r="25" spans="1:12" ht="13.5" thickBot="1">
      <c r="A25" s="256"/>
      <c r="B25" s="256"/>
      <c r="C25" s="299"/>
      <c r="D25" s="299"/>
      <c r="E25" s="299"/>
      <c r="F25" s="299"/>
      <c r="G25" s="299"/>
      <c r="H25" s="299"/>
      <c r="I25" s="299"/>
      <c r="J25" s="299"/>
      <c r="K25" s="299"/>
      <c r="L25" s="375"/>
    </row>
    <row r="26" spans="1:12" ht="13.5" thickBot="1">
      <c r="A26" s="260" t="s">
        <v>58</v>
      </c>
      <c r="B26" s="256"/>
      <c r="C26" s="285">
        <v>630000</v>
      </c>
      <c r="D26" s="285">
        <v>797000</v>
      </c>
      <c r="E26" s="285">
        <v>896000</v>
      </c>
      <c r="F26" s="419">
        <v>805000</v>
      </c>
      <c r="G26" s="458">
        <v>828000</v>
      </c>
      <c r="H26" s="458">
        <v>786000</v>
      </c>
      <c r="I26" s="285">
        <v>896000</v>
      </c>
      <c r="J26" s="459">
        <v>448000</v>
      </c>
      <c r="K26" s="285">
        <v>942000</v>
      </c>
      <c r="L26" s="375"/>
    </row>
    <row r="27" spans="1:12" ht="3" customHeight="1" thickBot="1">
      <c r="A27" s="256"/>
      <c r="B27" s="256"/>
      <c r="C27" s="299"/>
      <c r="D27" s="299"/>
      <c r="E27" s="299"/>
      <c r="F27" s="299"/>
      <c r="G27" s="299"/>
      <c r="H27" s="254"/>
      <c r="I27" s="254"/>
      <c r="L27" s="375"/>
    </row>
    <row r="28" spans="1:12" ht="13.5" thickBot="1">
      <c r="A28" s="422" t="s">
        <v>59</v>
      </c>
      <c r="B28" s="308"/>
      <c r="C28" s="423">
        <f aca="true" t="shared" si="2" ref="C28:K28">C24+C26-C15</f>
        <v>87636.19999999995</v>
      </c>
      <c r="D28" s="423">
        <f t="shared" si="2"/>
        <v>45021.85999999964</v>
      </c>
      <c r="E28" s="423">
        <f t="shared" si="2"/>
        <v>13862.360000000335</v>
      </c>
      <c r="F28" s="423">
        <f t="shared" si="2"/>
        <v>27300.76000000001</v>
      </c>
      <c r="G28" s="423">
        <f t="shared" si="2"/>
        <v>1802.7900000000373</v>
      </c>
      <c r="H28" s="423">
        <f t="shared" si="2"/>
        <v>937.3700000001118</v>
      </c>
      <c r="I28" s="424">
        <f t="shared" si="2"/>
        <v>0</v>
      </c>
      <c r="J28" s="423">
        <f t="shared" si="2"/>
        <v>218058.02000000002</v>
      </c>
      <c r="K28" s="424">
        <f t="shared" si="2"/>
        <v>0</v>
      </c>
      <c r="L28" s="425"/>
    </row>
    <row r="29" spans="1:12" ht="11.25" customHeight="1">
      <c r="A29" s="256"/>
      <c r="B29" s="256"/>
      <c r="C29" s="256"/>
      <c r="D29" s="256"/>
      <c r="E29" s="256"/>
      <c r="F29" s="256"/>
      <c r="G29" s="256"/>
      <c r="H29" s="256"/>
      <c r="I29" s="256"/>
      <c r="L29" s="337"/>
    </row>
    <row r="30" spans="1:11" ht="13.5" hidden="1" thickBot="1">
      <c r="A30" s="307"/>
      <c r="B30" s="308"/>
      <c r="C30" s="308"/>
      <c r="D30" s="308"/>
      <c r="E30" s="308"/>
      <c r="F30" s="308"/>
      <c r="G30" s="308"/>
      <c r="H30" s="308"/>
      <c r="I30" s="308"/>
      <c r="J30" s="309" t="s">
        <v>60</v>
      </c>
      <c r="K30" s="310">
        <f>K26-H26</f>
        <v>156000</v>
      </c>
    </row>
    <row r="31" spans="1:11" ht="13.5" hidden="1" thickBot="1">
      <c r="A31" s="256" t="s">
        <v>61</v>
      </c>
      <c r="B31" s="308"/>
      <c r="C31" s="308"/>
      <c r="D31" s="308"/>
      <c r="E31" s="308"/>
      <c r="F31" s="308"/>
      <c r="G31" s="308"/>
      <c r="H31" s="308"/>
      <c r="I31" s="308"/>
      <c r="J31" s="311" t="s">
        <v>62</v>
      </c>
      <c r="K31" s="312">
        <f>K30/H26</f>
        <v>0.1984732824427481</v>
      </c>
    </row>
    <row r="32" spans="2:9" ht="12.75">
      <c r="B32" s="256"/>
      <c r="C32" s="256"/>
      <c r="D32" s="256"/>
      <c r="E32" s="256"/>
      <c r="F32" s="256"/>
      <c r="G32" s="256"/>
      <c r="H32" s="256"/>
      <c r="I32" s="256"/>
    </row>
    <row r="33" spans="2:9" ht="12.75">
      <c r="B33" s="256"/>
      <c r="C33" s="256"/>
      <c r="D33" s="256"/>
      <c r="E33" s="256"/>
      <c r="F33" s="256"/>
      <c r="G33" s="256"/>
      <c r="H33" s="256"/>
      <c r="I33" s="256"/>
    </row>
    <row r="34" spans="1:9" ht="12.75">
      <c r="A34" s="256"/>
      <c r="B34" s="256"/>
      <c r="C34" s="256"/>
      <c r="D34" s="256"/>
      <c r="E34" s="256"/>
      <c r="F34" s="254"/>
      <c r="G34" s="254"/>
      <c r="H34" s="254"/>
      <c r="I34" s="254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Q302"/>
  <sheetViews>
    <sheetView workbookViewId="0" topLeftCell="A1">
      <pane xSplit="7" ySplit="3" topLeftCell="H8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ColWidth="9.140625" defaultRowHeight="12.75"/>
  <cols>
    <col min="1" max="1" width="25.7109375" style="460" customWidth="1"/>
    <col min="2" max="2" width="1.7109375" style="460" customWidth="1"/>
    <col min="3" max="9" width="9.7109375" style="460" customWidth="1"/>
    <col min="10" max="10" width="0.2890625" style="460" customWidth="1"/>
    <col min="11" max="11" width="11.7109375" style="460" hidden="1" customWidth="1"/>
    <col min="12" max="12" width="9.7109375" style="460" customWidth="1"/>
    <col min="13" max="13" width="0.85546875" style="254" customWidth="1"/>
    <col min="14" max="15" width="9.7109375" style="254" customWidth="1"/>
    <col min="16" max="16" width="0.71875" style="254" customWidth="1"/>
    <col min="17" max="16384" width="9.140625" style="254" customWidth="1"/>
  </cols>
  <sheetData>
    <row r="1" spans="1:12" ht="15.75">
      <c r="A1" s="253" t="s">
        <v>26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</row>
    <row r="2" ht="13.5" thickBot="1"/>
    <row r="3" spans="1:12" ht="13.5" thickBot="1">
      <c r="A3" s="461" t="s">
        <v>99</v>
      </c>
      <c r="C3" s="462" t="s">
        <v>100</v>
      </c>
      <c r="D3" s="462" t="s">
        <v>85</v>
      </c>
      <c r="E3" s="462" t="s">
        <v>87</v>
      </c>
      <c r="F3" s="462" t="s">
        <v>101</v>
      </c>
      <c r="G3" s="462" t="s">
        <v>102</v>
      </c>
      <c r="H3" s="462" t="s">
        <v>103</v>
      </c>
      <c r="I3" s="462" t="s">
        <v>104</v>
      </c>
      <c r="L3" s="463" t="s">
        <v>105</v>
      </c>
    </row>
    <row r="4" spans="1:12" ht="13.5" thickBot="1">
      <c r="A4" s="264" t="s">
        <v>36</v>
      </c>
      <c r="C4" s="271">
        <f>'1.MŠ'!L4</f>
        <v>150000</v>
      </c>
      <c r="D4" s="271">
        <f>'2.MŠ'!K4</f>
        <v>96000</v>
      </c>
      <c r="E4" s="266">
        <f>'3.MŠ'!K4</f>
        <v>300000</v>
      </c>
      <c r="F4" s="266">
        <f>'4.Mš'!K4</f>
        <v>250000</v>
      </c>
      <c r="G4" s="266">
        <f>'7.MŠ'!K4</f>
        <v>208000</v>
      </c>
      <c r="H4" s="266">
        <f>'8.MŠ'!K4</f>
        <v>235000</v>
      </c>
      <c r="I4" s="266">
        <f>'10.Mš'!K4</f>
        <v>240000</v>
      </c>
      <c r="L4" s="424">
        <f>C4+D4+E4+F4+G4+H4+I4</f>
        <v>1479000</v>
      </c>
    </row>
    <row r="5" spans="1:12" ht="13.5" thickBot="1">
      <c r="A5" s="273" t="s">
        <v>37</v>
      </c>
      <c r="C5" s="271">
        <f>'1.MŠ'!L5</f>
        <v>157000</v>
      </c>
      <c r="D5" s="271">
        <f>'2.MŠ'!K5</f>
        <v>108000</v>
      </c>
      <c r="E5" s="266">
        <f>'3.MŠ'!K5</f>
        <v>230000</v>
      </c>
      <c r="F5" s="266">
        <f>'4.Mš'!K5</f>
        <v>228000</v>
      </c>
      <c r="G5" s="266">
        <f>'7.MŠ'!K5</f>
        <v>133000</v>
      </c>
      <c r="H5" s="266">
        <f>'8.MŠ'!K5</f>
        <v>154000</v>
      </c>
      <c r="I5" s="266">
        <f>'10.Mš'!K5</f>
        <v>150000</v>
      </c>
      <c r="L5" s="424">
        <f>C5+D5+E5+F5+G5+H5+I5</f>
        <v>1160000</v>
      </c>
    </row>
    <row r="6" spans="1:12" ht="16.5" customHeight="1" thickBot="1">
      <c r="A6" s="273" t="s">
        <v>38</v>
      </c>
      <c r="C6" s="271">
        <f>'1.MŠ'!L6</f>
        <v>255000</v>
      </c>
      <c r="D6" s="271">
        <f>'2.MŠ'!K6</f>
        <v>200000</v>
      </c>
      <c r="E6" s="266">
        <f>'3.MŠ'!K6</f>
        <v>400000</v>
      </c>
      <c r="F6" s="266">
        <f>'4.Mš'!K6</f>
        <v>500000</v>
      </c>
      <c r="G6" s="266">
        <f>'7.MŠ'!K6</f>
        <v>350000</v>
      </c>
      <c r="H6" s="266">
        <f>'8.MŠ'!K6</f>
        <v>450000</v>
      </c>
      <c r="I6" s="266">
        <f>'10.Mš'!K6</f>
        <v>350000</v>
      </c>
      <c r="L6" s="424">
        <f>C6+D6+E6+F6+G6+H6+I6</f>
        <v>2505000</v>
      </c>
    </row>
    <row r="7" spans="1:12" ht="16.5" customHeight="1" hidden="1" thickBot="1">
      <c r="A7" s="273"/>
      <c r="C7" s="271"/>
      <c r="D7" s="271">
        <f>'2.MŠ'!K7</f>
        <v>0</v>
      </c>
      <c r="E7" s="266">
        <f>'3.MŠ'!K7</f>
        <v>0</v>
      </c>
      <c r="F7" s="266">
        <f>'4.Mš'!K7</f>
        <v>0</v>
      </c>
      <c r="G7" s="266">
        <f>'7.MŠ'!K7</f>
        <v>0</v>
      </c>
      <c r="H7" s="266">
        <f>'8.MŠ'!K7</f>
        <v>0</v>
      </c>
      <c r="I7" s="266">
        <f>'10.Mš'!K7</f>
        <v>0</v>
      </c>
      <c r="L7" s="464"/>
    </row>
    <row r="8" spans="1:12" ht="13.5" thickBot="1">
      <c r="A8" s="273" t="s">
        <v>39</v>
      </c>
      <c r="C8" s="271">
        <f>'1.MŠ'!L7</f>
        <v>40000</v>
      </c>
      <c r="D8" s="271">
        <f>'2.MŠ'!K8</f>
        <v>25000</v>
      </c>
      <c r="E8" s="266">
        <f>'3.MŠ'!K8</f>
        <v>65000</v>
      </c>
      <c r="F8" s="266">
        <f>'4.Mš'!K8</f>
        <v>70000</v>
      </c>
      <c r="G8" s="266">
        <f>'7.MŠ'!K8</f>
        <v>50000</v>
      </c>
      <c r="H8" s="266">
        <f>'8.MŠ'!K8</f>
        <v>40000</v>
      </c>
      <c r="I8" s="266">
        <f>'10.Mš'!K8</f>
        <v>45000</v>
      </c>
      <c r="L8" s="424">
        <f aca="true" t="shared" si="0" ref="L8:L14">C8+D8+E8+F8+G8+H8+I8</f>
        <v>335000</v>
      </c>
    </row>
    <row r="9" spans="1:12" ht="13.5" thickBot="1">
      <c r="A9" s="273" t="s">
        <v>40</v>
      </c>
      <c r="C9" s="271">
        <f>'1.MŠ'!L8</f>
        <v>210000</v>
      </c>
      <c r="D9" s="271">
        <f>'2.MŠ'!K9</f>
        <v>0</v>
      </c>
      <c r="E9" s="266">
        <f>'3.MŠ'!K9</f>
        <v>500000</v>
      </c>
      <c r="F9" s="266">
        <f>'4.Mš'!K9</f>
        <v>250000</v>
      </c>
      <c r="G9" s="266">
        <f>'7.MŠ'!K9</f>
        <v>0</v>
      </c>
      <c r="H9" s="266">
        <f>'8.MŠ'!K9</f>
        <v>160000</v>
      </c>
      <c r="I9" s="266">
        <f>'10.Mš'!K9</f>
        <v>0</v>
      </c>
      <c r="L9" s="424">
        <f t="shared" si="0"/>
        <v>1120000</v>
      </c>
    </row>
    <row r="10" spans="1:12" ht="13.5" thickBot="1">
      <c r="A10" s="273" t="s">
        <v>41</v>
      </c>
      <c r="C10" s="271">
        <f>'1.MŠ'!L9</f>
        <v>90000</v>
      </c>
      <c r="D10" s="271">
        <f>'2.MŠ'!K10</f>
        <v>225000</v>
      </c>
      <c r="E10" s="266">
        <f>'3.MŠ'!K10</f>
        <v>120000</v>
      </c>
      <c r="F10" s="266">
        <f>'4.Mš'!K10</f>
        <v>100000</v>
      </c>
      <c r="G10" s="266">
        <f>'7.MŠ'!K10</f>
        <v>80000</v>
      </c>
      <c r="H10" s="266">
        <f>'8.MŠ'!K10</f>
        <v>135000</v>
      </c>
      <c r="I10" s="266">
        <f>'10.Mš'!K10</f>
        <v>285000</v>
      </c>
      <c r="L10" s="424">
        <f t="shared" si="0"/>
        <v>1035000</v>
      </c>
    </row>
    <row r="11" spans="1:12" ht="13.5" thickBot="1">
      <c r="A11" s="273" t="s">
        <v>42</v>
      </c>
      <c r="C11" s="271">
        <f>'1.MŠ'!L10</f>
        <v>0</v>
      </c>
      <c r="D11" s="271">
        <f>'2.MŠ'!K11</f>
        <v>0</v>
      </c>
      <c r="E11" s="266">
        <f>'3.MŠ'!K11</f>
        <v>0</v>
      </c>
      <c r="F11" s="266">
        <f>'4.Mš'!K11</f>
        <v>0</v>
      </c>
      <c r="G11" s="266">
        <f>'7.MŠ'!K11</f>
        <v>200000</v>
      </c>
      <c r="H11" s="266">
        <f>'8.MŠ'!K11</f>
        <v>0</v>
      </c>
      <c r="I11" s="266">
        <f>'10.Mš'!K11</f>
        <v>230000</v>
      </c>
      <c r="L11" s="424">
        <f t="shared" si="0"/>
        <v>430000</v>
      </c>
    </row>
    <row r="12" spans="1:12" ht="13.5" thickBot="1">
      <c r="A12" s="273" t="s">
        <v>65</v>
      </c>
      <c r="C12" s="271">
        <f>'1.MŠ'!L11</f>
        <v>190000</v>
      </c>
      <c r="D12" s="271">
        <f>'2.MŠ'!K12</f>
        <v>100000</v>
      </c>
      <c r="E12" s="266">
        <f>'3.MŠ'!K12</f>
        <v>221000</v>
      </c>
      <c r="F12" s="266">
        <f>'4.Mš'!K12</f>
        <v>180000</v>
      </c>
      <c r="G12" s="266">
        <f>'7.MŠ'!K12</f>
        <v>180000</v>
      </c>
      <c r="H12" s="266">
        <f>'8.MŠ'!K12</f>
        <v>181000</v>
      </c>
      <c r="I12" s="266">
        <f>'10.Mš'!K12</f>
        <v>200000</v>
      </c>
      <c r="L12" s="424">
        <f t="shared" si="0"/>
        <v>1252000</v>
      </c>
    </row>
    <row r="13" spans="1:12" ht="13.5" thickBot="1">
      <c r="A13" s="273" t="s">
        <v>44</v>
      </c>
      <c r="C13" s="271">
        <f>'1.MŠ'!L12</f>
        <v>45000</v>
      </c>
      <c r="D13" s="271">
        <f>'2.MŠ'!K13</f>
        <v>55000</v>
      </c>
      <c r="E13" s="266">
        <f>'3.MŠ'!K13</f>
        <v>38000</v>
      </c>
      <c r="F13" s="266">
        <f>'4.Mš'!K13</f>
        <v>45000</v>
      </c>
      <c r="G13" s="266">
        <f>'7.MŠ'!K13</f>
        <v>50000</v>
      </c>
      <c r="H13" s="266">
        <f>'8.MŠ'!K13</f>
        <v>60000</v>
      </c>
      <c r="I13" s="266">
        <f>'10.Mš'!K13</f>
        <v>65000</v>
      </c>
      <c r="L13" s="424">
        <f t="shared" si="0"/>
        <v>358000</v>
      </c>
    </row>
    <row r="14" spans="1:12" ht="13.5" thickBot="1">
      <c r="A14" s="281" t="s">
        <v>46</v>
      </c>
      <c r="C14" s="271">
        <f>'1.MŠ'!L13</f>
        <v>30000</v>
      </c>
      <c r="D14" s="271">
        <f>'2.MŠ'!K14</f>
        <v>65000</v>
      </c>
      <c r="E14" s="266">
        <f>'3.MŠ'!K14</f>
        <v>0</v>
      </c>
      <c r="F14" s="266">
        <f>'4.Mš'!K14</f>
        <v>48000</v>
      </c>
      <c r="G14" s="266">
        <f>'7.MŠ'!K14</f>
        <v>0</v>
      </c>
      <c r="H14" s="266">
        <f>'8.MŠ'!K14</f>
        <v>14000</v>
      </c>
      <c r="I14" s="266">
        <f>'10.Mš'!K14</f>
        <v>31000</v>
      </c>
      <c r="L14" s="424">
        <f t="shared" si="0"/>
        <v>188000</v>
      </c>
    </row>
    <row r="15" spans="1:14" ht="13.5" thickBot="1">
      <c r="A15" s="465" t="s">
        <v>49</v>
      </c>
      <c r="C15" s="466">
        <f>C4+C5+C6+C8+C9+C10+C11+C12+C13+C14</f>
        <v>1167000</v>
      </c>
      <c r="D15" s="466">
        <f aca="true" t="shared" si="1" ref="D15:I15">SUM(D4:D14)</f>
        <v>874000</v>
      </c>
      <c r="E15" s="466">
        <f t="shared" si="1"/>
        <v>1874000</v>
      </c>
      <c r="F15" s="466">
        <f t="shared" si="1"/>
        <v>1671000</v>
      </c>
      <c r="G15" s="466">
        <f t="shared" si="1"/>
        <v>1251000</v>
      </c>
      <c r="H15" s="466">
        <f t="shared" si="1"/>
        <v>1429000</v>
      </c>
      <c r="I15" s="466">
        <f t="shared" si="1"/>
        <v>1596000</v>
      </c>
      <c r="L15" s="467">
        <f>SUM(C15:J15)</f>
        <v>9862000</v>
      </c>
      <c r="N15" s="468"/>
    </row>
    <row r="16" spans="3:12" ht="12.75">
      <c r="C16" s="469"/>
      <c r="D16" s="470"/>
      <c r="E16" s="470"/>
      <c r="F16" s="469"/>
      <c r="G16" s="469"/>
      <c r="H16" s="469"/>
      <c r="I16" s="469"/>
      <c r="L16" s="471"/>
    </row>
    <row r="17" spans="1:12" ht="13.5" thickBot="1">
      <c r="A17" s="308"/>
      <c r="C17" s="469"/>
      <c r="D17" s="470"/>
      <c r="E17" s="470"/>
      <c r="F17" s="469"/>
      <c r="G17" s="469"/>
      <c r="L17" s="471"/>
    </row>
    <row r="18" spans="1:12" ht="13.5" thickBot="1">
      <c r="A18" s="264" t="s">
        <v>50</v>
      </c>
      <c r="C18" s="266">
        <f>'1.MŠ'!L16</f>
        <v>255000</v>
      </c>
      <c r="D18" s="266">
        <f>'2.MŠ'!K17</f>
        <v>200000</v>
      </c>
      <c r="E18" s="266">
        <f>'3.MŠ'!K17</f>
        <v>400000</v>
      </c>
      <c r="F18" s="384">
        <f>'4.Mš'!K17</f>
        <v>500000</v>
      </c>
      <c r="G18" s="266">
        <f>'7.MŠ'!K18</f>
        <v>350000</v>
      </c>
      <c r="H18" s="266">
        <f>'8.MŠ'!K17</f>
        <v>450000</v>
      </c>
      <c r="I18" s="266">
        <f>'10.Mš'!K17</f>
        <v>350000</v>
      </c>
      <c r="L18" s="424">
        <f>C18+D18+E18+F18+G18+H18+I18</f>
        <v>2505000</v>
      </c>
    </row>
    <row r="19" spans="1:12" ht="13.5" thickBot="1">
      <c r="A19" s="273" t="s">
        <v>52</v>
      </c>
      <c r="C19" s="266">
        <f>'1.MŠ'!L17</f>
        <v>90000</v>
      </c>
      <c r="D19" s="266">
        <f>'2.MŠ'!K18</f>
        <v>74000</v>
      </c>
      <c r="E19" s="266">
        <f>'3.MŠ'!K18</f>
        <v>220000</v>
      </c>
      <c r="F19" s="384">
        <f>'4.Mš'!K18</f>
        <v>180000</v>
      </c>
      <c r="G19" s="266">
        <f>'7.MŠ'!K19</f>
        <v>90000</v>
      </c>
      <c r="H19" s="266">
        <f>'8.MŠ'!K18</f>
        <v>150000</v>
      </c>
      <c r="I19" s="266">
        <f>'10.Mš'!K19</f>
        <v>300000</v>
      </c>
      <c r="L19" s="424">
        <f>C22+D19+E19+F19+G19+H19+I19</f>
        <v>1014000</v>
      </c>
    </row>
    <row r="20" spans="1:12" ht="13.5" thickBot="1">
      <c r="A20" s="273" t="s">
        <v>53</v>
      </c>
      <c r="C20" s="266">
        <f>'1.MŠ'!L18</f>
        <v>1000</v>
      </c>
      <c r="D20" s="266">
        <f>'2.MŠ'!K19</f>
        <v>1500</v>
      </c>
      <c r="E20" s="266">
        <f>'3.MŠ'!K19</f>
        <v>64000</v>
      </c>
      <c r="F20" s="384">
        <f>'4.Mš'!K19</f>
        <v>500</v>
      </c>
      <c r="G20" s="266">
        <f>'7.MŠ'!K20</f>
        <v>500</v>
      </c>
      <c r="H20" s="266">
        <f>'8.MŠ'!K19</f>
        <v>500</v>
      </c>
      <c r="I20" s="266">
        <f>'10.Mš'!K20</f>
        <v>500</v>
      </c>
      <c r="L20" s="424">
        <f>C20+D20+E20+F20+G20+H20+I20</f>
        <v>68500</v>
      </c>
    </row>
    <row r="21" spans="1:12" ht="13.5" thickBot="1">
      <c r="A21" s="273" t="s">
        <v>54</v>
      </c>
      <c r="C21" s="266">
        <f>'1.MŠ'!L19</f>
        <v>3000</v>
      </c>
      <c r="D21" s="266">
        <f>'2.MŠ'!K20</f>
        <v>500</v>
      </c>
      <c r="E21" s="266">
        <f>'3.MŠ'!K20</f>
        <v>1000</v>
      </c>
      <c r="F21" s="384">
        <f>'4.Mš'!K20</f>
        <v>500</v>
      </c>
      <c r="G21" s="266">
        <f>'7.MŠ'!K21</f>
        <v>2000</v>
      </c>
      <c r="H21" s="266">
        <f>'8.MŠ'!K20</f>
        <v>3500</v>
      </c>
      <c r="I21" s="266">
        <f>'10.Mš'!K21</f>
        <v>3000</v>
      </c>
      <c r="L21" s="424">
        <f>C21+D21+E21+F21+G21+H21+I21</f>
        <v>13500</v>
      </c>
    </row>
    <row r="22" spans="1:14" ht="13.5" thickBot="1">
      <c r="A22" s="409" t="s">
        <v>55</v>
      </c>
      <c r="C22" s="266">
        <f>'1.MŠ'!L20</f>
        <v>0</v>
      </c>
      <c r="D22" s="266">
        <f>'2.MŠ'!K21</f>
        <v>0</v>
      </c>
      <c r="E22" s="266">
        <f>'3.MŠ'!K21</f>
        <v>0</v>
      </c>
      <c r="F22" s="384">
        <f>'4.Mš'!K21</f>
        <v>0</v>
      </c>
      <c r="G22" s="266">
        <f>'7.MŠ'!K22</f>
        <v>500</v>
      </c>
      <c r="H22" s="266">
        <f>'8.MŠ'!K21</f>
        <v>0</v>
      </c>
      <c r="I22" s="266">
        <f>'10.Mš'!K22</f>
        <v>500</v>
      </c>
      <c r="L22" s="424">
        <f>C22+D22+E22+F22+G22+H22+I22</f>
        <v>1000</v>
      </c>
      <c r="N22" s="468"/>
    </row>
    <row r="23" spans="1:14" ht="13.5" hidden="1" thickBot="1">
      <c r="A23" s="472"/>
      <c r="C23" s="282"/>
      <c r="D23" s="473"/>
      <c r="E23" s="474"/>
      <c r="F23" s="474"/>
      <c r="G23" s="473"/>
      <c r="H23" s="282"/>
      <c r="I23" s="275">
        <v>500</v>
      </c>
      <c r="L23" s="475"/>
      <c r="N23" s="468"/>
    </row>
    <row r="24" spans="1:12" ht="13.5" thickBot="1">
      <c r="A24" s="465" t="s">
        <v>57</v>
      </c>
      <c r="C24" s="466">
        <f aca="true" t="shared" si="2" ref="C24:I24">SUM(C18:C22)</f>
        <v>349000</v>
      </c>
      <c r="D24" s="466">
        <f t="shared" si="2"/>
        <v>276000</v>
      </c>
      <c r="E24" s="466">
        <f t="shared" si="2"/>
        <v>685000</v>
      </c>
      <c r="F24" s="466">
        <f t="shared" si="2"/>
        <v>681000</v>
      </c>
      <c r="G24" s="466">
        <f t="shared" si="2"/>
        <v>443000</v>
      </c>
      <c r="H24" s="466">
        <f t="shared" si="2"/>
        <v>604000</v>
      </c>
      <c r="I24" s="466">
        <f t="shared" si="2"/>
        <v>654000</v>
      </c>
      <c r="L24" s="467">
        <f>SUM(C24:J24)</f>
        <v>3692000</v>
      </c>
    </row>
    <row r="25" spans="3:14" ht="13.5" thickBot="1">
      <c r="C25" s="476"/>
      <c r="D25" s="476"/>
      <c r="E25" s="476"/>
      <c r="F25" s="469"/>
      <c r="G25" s="469"/>
      <c r="H25" s="469"/>
      <c r="I25" s="470"/>
      <c r="L25" s="477"/>
      <c r="N25" s="478" t="s">
        <v>82</v>
      </c>
    </row>
    <row r="26" spans="1:14" ht="13.5" thickBot="1">
      <c r="A26" s="461" t="s">
        <v>58</v>
      </c>
      <c r="C26" s="285">
        <f>'1.MŠ'!L24</f>
        <v>818000</v>
      </c>
      <c r="D26" s="466">
        <f>'2.MŠ'!K25</f>
        <v>598000</v>
      </c>
      <c r="E26" s="285">
        <f>'3.MŠ'!K25</f>
        <v>1189000</v>
      </c>
      <c r="F26" s="285">
        <f>'4.Mš'!K25</f>
        <v>990000</v>
      </c>
      <c r="G26" s="285">
        <f>'7.MŠ'!K26</f>
        <v>808000</v>
      </c>
      <c r="H26" s="285">
        <f>'8.MŠ'!K25</f>
        <v>825000</v>
      </c>
      <c r="I26" s="466">
        <f>'10.Mš'!K26</f>
        <v>942000</v>
      </c>
      <c r="J26" s="308"/>
      <c r="L26" s="466">
        <f>SUM(C26:I26)</f>
        <v>6170000</v>
      </c>
      <c r="N26" s="479">
        <v>6016000</v>
      </c>
    </row>
    <row r="27" spans="3:12" ht="13.5" thickBot="1">
      <c r="C27" s="476"/>
      <c r="E27" s="476"/>
      <c r="F27" s="469"/>
      <c r="G27" s="469"/>
      <c r="H27" s="469"/>
      <c r="I27" s="470"/>
      <c r="J27" s="480"/>
      <c r="K27" s="480"/>
      <c r="L27" s="471"/>
    </row>
    <row r="28" spans="1:15" ht="13.5" thickBot="1">
      <c r="A28" s="481" t="s">
        <v>59</v>
      </c>
      <c r="C28" s="482">
        <f aca="true" t="shared" si="3" ref="C28:I28">C26+C24-C15</f>
        <v>0</v>
      </c>
      <c r="D28" s="482">
        <f t="shared" si="3"/>
        <v>0</v>
      </c>
      <c r="E28" s="482">
        <f t="shared" si="3"/>
        <v>0</v>
      </c>
      <c r="F28" s="482">
        <f t="shared" si="3"/>
        <v>0</v>
      </c>
      <c r="G28" s="482">
        <f t="shared" si="3"/>
        <v>0</v>
      </c>
      <c r="H28" s="482">
        <f t="shared" si="3"/>
        <v>0</v>
      </c>
      <c r="I28" s="482">
        <f t="shared" si="3"/>
        <v>0</v>
      </c>
      <c r="J28" s="480"/>
      <c r="K28" s="483">
        <f>K26+K24-K15</f>
        <v>0</v>
      </c>
      <c r="L28" s="482">
        <f>L26+L24-L15</f>
        <v>0</v>
      </c>
      <c r="N28" s="309" t="s">
        <v>60</v>
      </c>
      <c r="O28" s="310">
        <f>L26-N26</f>
        <v>154000</v>
      </c>
    </row>
    <row r="29" spans="5:17" ht="13.5" thickBot="1">
      <c r="E29" s="469"/>
      <c r="H29" s="469"/>
      <c r="I29" s="469"/>
      <c r="J29" s="480"/>
      <c r="K29" s="480"/>
      <c r="L29" s="480"/>
      <c r="N29" s="309" t="s">
        <v>62</v>
      </c>
      <c r="O29" s="484">
        <f>O28/N26</f>
        <v>0.02559840425531915</v>
      </c>
      <c r="Q29" s="468"/>
    </row>
    <row r="30" spans="1:12" ht="12.75">
      <c r="A30" s="485"/>
      <c r="B30" s="485"/>
      <c r="C30" s="485"/>
      <c r="D30" s="485"/>
      <c r="E30" s="485"/>
      <c r="F30" s="485"/>
      <c r="G30" s="485"/>
      <c r="H30" s="485"/>
      <c r="I30" s="485"/>
      <c r="J30" s="485"/>
      <c r="K30" s="485"/>
      <c r="L30" s="485"/>
    </row>
    <row r="31" spans="1:17" ht="12.75">
      <c r="A31" s="486">
        <v>40792</v>
      </c>
      <c r="B31" s="487"/>
      <c r="C31" s="487"/>
      <c r="D31" s="487"/>
      <c r="E31" s="487"/>
      <c r="F31" s="487"/>
      <c r="G31" s="487"/>
      <c r="H31" s="487"/>
      <c r="I31" s="487"/>
      <c r="J31" s="487"/>
      <c r="K31" s="487"/>
      <c r="L31" s="487"/>
      <c r="Q31" s="468"/>
    </row>
    <row r="32" spans="1:14" ht="12.75">
      <c r="A32" s="485" t="s">
        <v>61</v>
      </c>
      <c r="B32" s="485"/>
      <c r="C32" s="488"/>
      <c r="D32" s="488"/>
      <c r="E32" s="488"/>
      <c r="F32" s="488"/>
      <c r="G32" s="488"/>
      <c r="H32" s="488"/>
      <c r="I32" s="488"/>
      <c r="J32" s="488"/>
      <c r="K32" s="488"/>
      <c r="L32" s="488"/>
      <c r="N32" s="489"/>
    </row>
    <row r="33" spans="5:14" ht="12.75">
      <c r="E33" s="469"/>
      <c r="H33" s="469"/>
      <c r="I33" s="469"/>
      <c r="N33" s="468"/>
    </row>
    <row r="34" spans="5:9" ht="12.75">
      <c r="E34" s="469"/>
      <c r="H34" s="469"/>
      <c r="I34" s="469"/>
    </row>
    <row r="35" spans="5:9" ht="12.75">
      <c r="E35" s="469"/>
      <c r="H35" s="469"/>
      <c r="I35" s="469"/>
    </row>
    <row r="36" spans="5:14" ht="12.75">
      <c r="E36" s="469"/>
      <c r="H36" s="469"/>
      <c r="I36" s="469"/>
      <c r="N36" s="468"/>
    </row>
    <row r="37" spans="5:17" ht="12.75">
      <c r="E37" s="469"/>
      <c r="H37" s="469"/>
      <c r="I37" s="469"/>
      <c r="L37" s="490"/>
      <c r="M37" s="313"/>
      <c r="N37" s="425"/>
      <c r="O37" s="491"/>
      <c r="P37" s="313"/>
      <c r="Q37" s="313"/>
    </row>
    <row r="38" spans="5:17" ht="12.75">
      <c r="E38" s="469"/>
      <c r="H38" s="469"/>
      <c r="I38" s="469"/>
      <c r="L38" s="492"/>
      <c r="M38" s="313"/>
      <c r="N38" s="425"/>
      <c r="O38" s="493"/>
      <c r="P38" s="313"/>
      <c r="Q38" s="313"/>
    </row>
    <row r="39" spans="5:17" ht="12.75">
      <c r="E39" s="469"/>
      <c r="H39" s="469"/>
      <c r="I39" s="469"/>
      <c r="L39" s="492"/>
      <c r="M39" s="313"/>
      <c r="N39" s="313"/>
      <c r="O39" s="313"/>
      <c r="P39" s="313"/>
      <c r="Q39" s="313"/>
    </row>
    <row r="40" spans="5:17" ht="12.75">
      <c r="E40" s="469"/>
      <c r="H40" s="469"/>
      <c r="I40" s="469"/>
      <c r="L40" s="492"/>
      <c r="M40" s="313"/>
      <c r="N40" s="313"/>
      <c r="O40" s="313"/>
      <c r="P40" s="313"/>
      <c r="Q40" s="313"/>
    </row>
    <row r="41" spans="5:9" ht="12.75">
      <c r="E41" s="469"/>
      <c r="H41" s="469"/>
      <c r="I41" s="469"/>
    </row>
    <row r="42" spans="5:9" ht="12.75">
      <c r="E42" s="469"/>
      <c r="H42" s="469"/>
      <c r="I42" s="469"/>
    </row>
    <row r="43" spans="5:9" ht="12.75">
      <c r="E43" s="469"/>
      <c r="H43" s="469"/>
      <c r="I43" s="469"/>
    </row>
    <row r="44" spans="5:9" ht="12.75">
      <c r="E44" s="469"/>
      <c r="H44" s="469"/>
      <c r="I44" s="469"/>
    </row>
    <row r="45" spans="5:9" ht="12.75">
      <c r="E45" s="469"/>
      <c r="H45" s="469"/>
      <c r="I45" s="469"/>
    </row>
    <row r="46" spans="5:9" ht="12.75">
      <c r="E46" s="469"/>
      <c r="H46" s="469"/>
      <c r="I46" s="469"/>
    </row>
    <row r="47" spans="5:9" ht="12.75">
      <c r="E47" s="469"/>
      <c r="H47" s="469"/>
      <c r="I47" s="469"/>
    </row>
    <row r="48" spans="5:9" ht="12.75">
      <c r="E48" s="469"/>
      <c r="H48" s="469"/>
      <c r="I48" s="469"/>
    </row>
    <row r="49" spans="5:9" ht="12.75">
      <c r="E49" s="469"/>
      <c r="H49" s="469"/>
      <c r="I49" s="469"/>
    </row>
    <row r="50" spans="5:9" ht="12.75">
      <c r="E50" s="469"/>
      <c r="H50" s="469"/>
      <c r="I50" s="469"/>
    </row>
    <row r="51" spans="5:9" ht="12.75">
      <c r="E51" s="469"/>
      <c r="H51" s="469"/>
      <c r="I51" s="469"/>
    </row>
    <row r="52" spans="5:9" ht="12.75">
      <c r="E52" s="469"/>
      <c r="H52" s="469"/>
      <c r="I52" s="469"/>
    </row>
    <row r="53" spans="5:9" ht="12.75">
      <c r="E53" s="469"/>
      <c r="H53" s="469"/>
      <c r="I53" s="469"/>
    </row>
    <row r="54" spans="5:9" ht="12.75">
      <c r="E54" s="469"/>
      <c r="H54" s="469"/>
      <c r="I54" s="469"/>
    </row>
    <row r="55" spans="5:9" ht="12.75">
      <c r="E55" s="469"/>
      <c r="H55" s="469"/>
      <c r="I55" s="469"/>
    </row>
    <row r="56" spans="5:9" ht="12.75">
      <c r="E56" s="469"/>
      <c r="H56" s="469"/>
      <c r="I56" s="469"/>
    </row>
    <row r="57" spans="5:9" ht="12.75">
      <c r="E57" s="469"/>
      <c r="H57" s="469"/>
      <c r="I57" s="469"/>
    </row>
    <row r="58" spans="5:9" ht="12.75">
      <c r="E58" s="469"/>
      <c r="H58" s="469"/>
      <c r="I58" s="469"/>
    </row>
    <row r="59" spans="5:9" ht="12.75">
      <c r="E59" s="469"/>
      <c r="H59" s="469"/>
      <c r="I59" s="469"/>
    </row>
    <row r="60" spans="5:9" ht="12.75">
      <c r="E60" s="469"/>
      <c r="H60" s="469"/>
      <c r="I60" s="469"/>
    </row>
    <row r="61" spans="5:9" ht="12.75">
      <c r="E61" s="469"/>
      <c r="H61" s="469"/>
      <c r="I61" s="469"/>
    </row>
    <row r="62" spans="5:9" ht="12.75">
      <c r="E62" s="469"/>
      <c r="H62" s="469"/>
      <c r="I62" s="469"/>
    </row>
    <row r="63" spans="5:9" ht="12.75">
      <c r="E63" s="469"/>
      <c r="H63" s="469"/>
      <c r="I63" s="469"/>
    </row>
    <row r="64" spans="5:9" ht="12.75">
      <c r="E64" s="469"/>
      <c r="H64" s="469"/>
      <c r="I64" s="469"/>
    </row>
    <row r="65" spans="5:9" ht="12.75">
      <c r="E65" s="469"/>
      <c r="H65" s="469"/>
      <c r="I65" s="469"/>
    </row>
    <row r="66" spans="5:9" ht="12.75">
      <c r="E66" s="469"/>
      <c r="H66" s="469"/>
      <c r="I66" s="469"/>
    </row>
    <row r="67" spans="5:9" ht="12.75">
      <c r="E67" s="469"/>
      <c r="H67" s="469"/>
      <c r="I67" s="469"/>
    </row>
    <row r="68" spans="5:9" ht="12.75">
      <c r="E68" s="469"/>
      <c r="H68" s="469"/>
      <c r="I68" s="469"/>
    </row>
    <row r="69" spans="5:9" ht="12.75">
      <c r="E69" s="469"/>
      <c r="H69" s="469"/>
      <c r="I69" s="469"/>
    </row>
    <row r="70" spans="5:9" ht="12.75">
      <c r="E70" s="469"/>
      <c r="H70" s="469"/>
      <c r="I70" s="469"/>
    </row>
    <row r="71" spans="5:9" ht="12.75">
      <c r="E71" s="469"/>
      <c r="H71" s="469"/>
      <c r="I71" s="469"/>
    </row>
    <row r="72" spans="5:9" ht="12.75">
      <c r="E72" s="469"/>
      <c r="H72" s="469"/>
      <c r="I72" s="469"/>
    </row>
    <row r="73" spans="5:9" ht="12.75">
      <c r="E73" s="469"/>
      <c r="H73" s="469"/>
      <c r="I73" s="469"/>
    </row>
    <row r="74" spans="5:9" ht="12.75">
      <c r="E74" s="469"/>
      <c r="H74" s="469"/>
      <c r="I74" s="469"/>
    </row>
    <row r="75" spans="5:9" ht="12.75">
      <c r="E75" s="469"/>
      <c r="H75" s="469"/>
      <c r="I75" s="469"/>
    </row>
    <row r="76" spans="5:9" ht="12.75">
      <c r="E76" s="469"/>
      <c r="H76" s="469"/>
      <c r="I76" s="469"/>
    </row>
    <row r="77" spans="5:9" ht="12.75">
      <c r="E77" s="469"/>
      <c r="H77" s="469"/>
      <c r="I77" s="469"/>
    </row>
    <row r="78" spans="5:9" ht="12.75">
      <c r="E78" s="469"/>
      <c r="H78" s="469"/>
      <c r="I78" s="469"/>
    </row>
    <row r="79" spans="5:9" ht="12.75">
      <c r="E79" s="469"/>
      <c r="H79" s="469"/>
      <c r="I79" s="469"/>
    </row>
    <row r="80" spans="5:9" ht="12.75">
      <c r="E80" s="469"/>
      <c r="H80" s="469"/>
      <c r="I80" s="469"/>
    </row>
    <row r="81" spans="5:9" ht="12.75">
      <c r="E81" s="469"/>
      <c r="H81" s="469"/>
      <c r="I81" s="469"/>
    </row>
    <row r="82" spans="5:9" ht="12.75">
      <c r="E82" s="469"/>
      <c r="H82" s="469"/>
      <c r="I82" s="469"/>
    </row>
    <row r="83" spans="5:9" ht="12.75">
      <c r="E83" s="469"/>
      <c r="H83" s="469"/>
      <c r="I83" s="469"/>
    </row>
    <row r="84" spans="5:9" ht="12.75">
      <c r="E84" s="469"/>
      <c r="H84" s="469"/>
      <c r="I84" s="469"/>
    </row>
    <row r="85" spans="5:9" ht="12.75">
      <c r="E85" s="469"/>
      <c r="H85" s="469"/>
      <c r="I85" s="469"/>
    </row>
    <row r="86" spans="5:9" ht="12.75">
      <c r="E86" s="469"/>
      <c r="H86" s="469"/>
      <c r="I86" s="469"/>
    </row>
    <row r="87" spans="5:9" ht="12.75">
      <c r="E87" s="469"/>
      <c r="H87" s="469"/>
      <c r="I87" s="469"/>
    </row>
    <row r="88" spans="5:9" ht="12.75">
      <c r="E88" s="469"/>
      <c r="H88" s="469"/>
      <c r="I88" s="469"/>
    </row>
    <row r="89" spans="5:9" ht="12.75">
      <c r="E89" s="469"/>
      <c r="H89" s="469"/>
      <c r="I89" s="469"/>
    </row>
    <row r="90" spans="5:9" ht="12.75">
      <c r="E90" s="469"/>
      <c r="H90" s="469"/>
      <c r="I90" s="469"/>
    </row>
    <row r="91" spans="5:9" ht="12.75">
      <c r="E91" s="469"/>
      <c r="H91" s="469"/>
      <c r="I91" s="469"/>
    </row>
    <row r="92" spans="5:9" ht="12.75">
      <c r="E92" s="469"/>
      <c r="H92" s="469"/>
      <c r="I92" s="469"/>
    </row>
    <row r="93" spans="5:9" ht="12.75">
      <c r="E93" s="469"/>
      <c r="H93" s="469"/>
      <c r="I93" s="469"/>
    </row>
    <row r="94" spans="5:9" ht="12.75">
      <c r="E94" s="469"/>
      <c r="H94" s="469"/>
      <c r="I94" s="469"/>
    </row>
    <row r="95" spans="5:9" ht="12.75">
      <c r="E95" s="469"/>
      <c r="H95" s="469"/>
      <c r="I95" s="469"/>
    </row>
    <row r="96" spans="5:9" ht="12.75">
      <c r="E96" s="469"/>
      <c r="H96" s="469"/>
      <c r="I96" s="469"/>
    </row>
    <row r="97" spans="5:9" ht="12.75">
      <c r="E97" s="469"/>
      <c r="H97" s="469"/>
      <c r="I97" s="469"/>
    </row>
    <row r="98" spans="5:9" ht="12.75">
      <c r="E98" s="469"/>
      <c r="H98" s="469"/>
      <c r="I98" s="469"/>
    </row>
    <row r="99" spans="5:9" ht="12.75">
      <c r="E99" s="469"/>
      <c r="H99" s="469"/>
      <c r="I99" s="469"/>
    </row>
    <row r="100" spans="5:9" ht="12.75">
      <c r="E100" s="469"/>
      <c r="H100" s="469"/>
      <c r="I100" s="469"/>
    </row>
    <row r="101" spans="5:9" ht="12.75">
      <c r="E101" s="469"/>
      <c r="H101" s="469"/>
      <c r="I101" s="469"/>
    </row>
    <row r="102" spans="5:9" ht="12.75">
      <c r="E102" s="469"/>
      <c r="H102" s="469"/>
      <c r="I102" s="469"/>
    </row>
    <row r="103" spans="5:9" ht="12.75">
      <c r="E103" s="469"/>
      <c r="H103" s="469"/>
      <c r="I103" s="469"/>
    </row>
    <row r="104" spans="5:9" ht="12.75">
      <c r="E104" s="469"/>
      <c r="H104" s="469"/>
      <c r="I104" s="469"/>
    </row>
    <row r="105" spans="5:9" ht="12.75">
      <c r="E105" s="469"/>
      <c r="H105" s="469"/>
      <c r="I105" s="469"/>
    </row>
    <row r="106" spans="5:9" ht="12.75">
      <c r="E106" s="469"/>
      <c r="H106" s="469"/>
      <c r="I106" s="469"/>
    </row>
    <row r="107" spans="5:9" ht="12.75">
      <c r="E107" s="469"/>
      <c r="H107" s="469"/>
      <c r="I107" s="469"/>
    </row>
    <row r="108" spans="5:9" ht="12.75">
      <c r="E108" s="469"/>
      <c r="H108" s="469"/>
      <c r="I108" s="469"/>
    </row>
    <row r="109" spans="5:9" ht="12.75">
      <c r="E109" s="469"/>
      <c r="H109" s="469"/>
      <c r="I109" s="469"/>
    </row>
    <row r="110" spans="5:9" ht="12.75">
      <c r="E110" s="469"/>
      <c r="H110" s="469"/>
      <c r="I110" s="469"/>
    </row>
    <row r="111" spans="5:9" ht="12.75">
      <c r="E111" s="469"/>
      <c r="H111" s="469"/>
      <c r="I111" s="469"/>
    </row>
    <row r="112" spans="5:9" ht="12.75">
      <c r="E112" s="469"/>
      <c r="H112" s="469"/>
      <c r="I112" s="469"/>
    </row>
    <row r="113" spans="5:9" ht="12.75">
      <c r="E113" s="469"/>
      <c r="H113" s="469"/>
      <c r="I113" s="469"/>
    </row>
    <row r="114" spans="5:9" ht="12.75">
      <c r="E114" s="469"/>
      <c r="H114" s="469"/>
      <c r="I114" s="469"/>
    </row>
    <row r="115" spans="5:9" ht="12.75">
      <c r="E115" s="469"/>
      <c r="H115" s="469"/>
      <c r="I115" s="469"/>
    </row>
    <row r="116" spans="5:9" ht="12.75">
      <c r="E116" s="469"/>
      <c r="H116" s="469"/>
      <c r="I116" s="469"/>
    </row>
    <row r="117" spans="5:9" ht="12.75">
      <c r="E117" s="469"/>
      <c r="H117" s="469"/>
      <c r="I117" s="469"/>
    </row>
    <row r="118" spans="5:9" ht="12.75">
      <c r="E118" s="469"/>
      <c r="H118" s="469"/>
      <c r="I118" s="469"/>
    </row>
    <row r="119" spans="5:9" ht="12.75">
      <c r="E119" s="469"/>
      <c r="H119" s="469"/>
      <c r="I119" s="469"/>
    </row>
    <row r="120" spans="5:9" ht="12.75">
      <c r="E120" s="469"/>
      <c r="H120" s="469"/>
      <c r="I120" s="469"/>
    </row>
    <row r="121" spans="5:9" ht="12.75">
      <c r="E121" s="469"/>
      <c r="H121" s="469"/>
      <c r="I121" s="469"/>
    </row>
    <row r="122" spans="5:9" ht="12.75">
      <c r="E122" s="469"/>
      <c r="H122" s="469"/>
      <c r="I122" s="469"/>
    </row>
    <row r="123" spans="5:9" ht="12.75">
      <c r="E123" s="469"/>
      <c r="H123" s="469"/>
      <c r="I123" s="469"/>
    </row>
    <row r="124" spans="5:9" ht="12.75">
      <c r="E124" s="469"/>
      <c r="H124" s="469"/>
      <c r="I124" s="469"/>
    </row>
    <row r="125" spans="5:9" ht="12.75">
      <c r="E125" s="469"/>
      <c r="H125" s="469"/>
      <c r="I125" s="469"/>
    </row>
    <row r="126" spans="5:9" ht="12.75">
      <c r="E126" s="469"/>
      <c r="H126" s="469"/>
      <c r="I126" s="469"/>
    </row>
    <row r="127" spans="5:9" ht="12.75">
      <c r="E127" s="469"/>
      <c r="H127" s="469"/>
      <c r="I127" s="469"/>
    </row>
    <row r="128" spans="5:9" ht="12.75">
      <c r="E128" s="469"/>
      <c r="H128" s="469"/>
      <c r="I128" s="469"/>
    </row>
    <row r="129" spans="5:9" ht="12.75">
      <c r="E129" s="469"/>
      <c r="H129" s="469"/>
      <c r="I129" s="469"/>
    </row>
    <row r="130" spans="5:9" ht="12.75">
      <c r="E130" s="469"/>
      <c r="H130" s="469"/>
      <c r="I130" s="469"/>
    </row>
    <row r="131" spans="5:9" ht="12.75">
      <c r="E131" s="469"/>
      <c r="H131" s="469"/>
      <c r="I131" s="469"/>
    </row>
    <row r="132" spans="5:9" ht="12.75">
      <c r="E132" s="469"/>
      <c r="H132" s="469"/>
      <c r="I132" s="469"/>
    </row>
    <row r="133" spans="5:9" ht="12.75">
      <c r="E133" s="469"/>
      <c r="H133" s="469"/>
      <c r="I133" s="469"/>
    </row>
    <row r="134" spans="5:9" ht="12.75">
      <c r="E134" s="469"/>
      <c r="H134" s="469"/>
      <c r="I134" s="469"/>
    </row>
    <row r="135" spans="5:9" ht="12.75">
      <c r="E135" s="469"/>
      <c r="H135" s="469"/>
      <c r="I135" s="469"/>
    </row>
    <row r="136" spans="5:9" ht="12.75">
      <c r="E136" s="469"/>
      <c r="H136" s="469"/>
      <c r="I136" s="469"/>
    </row>
    <row r="137" spans="5:9" ht="12.75">
      <c r="E137" s="469"/>
      <c r="H137" s="469"/>
      <c r="I137" s="469"/>
    </row>
    <row r="138" spans="5:9" ht="12.75">
      <c r="E138" s="469"/>
      <c r="H138" s="469"/>
      <c r="I138" s="469"/>
    </row>
    <row r="139" spans="5:9" ht="12.75">
      <c r="E139" s="469"/>
      <c r="H139" s="469"/>
      <c r="I139" s="469"/>
    </row>
    <row r="140" spans="5:9" ht="12.75">
      <c r="E140" s="469"/>
      <c r="H140" s="469"/>
      <c r="I140" s="469"/>
    </row>
    <row r="141" spans="5:9" ht="12.75">
      <c r="E141" s="469"/>
      <c r="H141" s="469"/>
      <c r="I141" s="469"/>
    </row>
    <row r="142" spans="5:9" ht="12.75">
      <c r="E142" s="469"/>
      <c r="H142" s="469"/>
      <c r="I142" s="469"/>
    </row>
    <row r="143" spans="5:9" ht="12.75">
      <c r="E143" s="469"/>
      <c r="H143" s="469"/>
      <c r="I143" s="469"/>
    </row>
    <row r="144" spans="5:9" ht="12.75">
      <c r="E144" s="469"/>
      <c r="H144" s="469"/>
      <c r="I144" s="469"/>
    </row>
    <row r="145" spans="5:9" ht="12.75">
      <c r="E145" s="469"/>
      <c r="H145" s="469"/>
      <c r="I145" s="469"/>
    </row>
    <row r="146" spans="5:9" ht="12.75">
      <c r="E146" s="469"/>
      <c r="H146" s="469"/>
      <c r="I146" s="469"/>
    </row>
    <row r="147" spans="5:9" ht="12.75">
      <c r="E147" s="469"/>
      <c r="H147" s="469"/>
      <c r="I147" s="469"/>
    </row>
    <row r="148" spans="5:9" ht="12.75">
      <c r="E148" s="469"/>
      <c r="H148" s="469"/>
      <c r="I148" s="469"/>
    </row>
    <row r="149" spans="5:9" ht="12.75">
      <c r="E149" s="469"/>
      <c r="H149" s="469"/>
      <c r="I149" s="469"/>
    </row>
    <row r="150" spans="5:9" ht="12.75">
      <c r="E150" s="469"/>
      <c r="H150" s="469"/>
      <c r="I150" s="469"/>
    </row>
    <row r="151" spans="5:9" ht="12.75">
      <c r="E151" s="469"/>
      <c r="H151" s="469"/>
      <c r="I151" s="469"/>
    </row>
    <row r="152" spans="5:9" ht="12.75">
      <c r="E152" s="469"/>
      <c r="H152" s="469"/>
      <c r="I152" s="469"/>
    </row>
    <row r="153" spans="5:9" ht="12.75">
      <c r="E153" s="469"/>
      <c r="H153" s="469"/>
      <c r="I153" s="469"/>
    </row>
    <row r="154" spans="5:9" ht="12.75">
      <c r="E154" s="469"/>
      <c r="H154" s="469"/>
      <c r="I154" s="469"/>
    </row>
    <row r="155" spans="5:9" ht="12.75">
      <c r="E155" s="469"/>
      <c r="H155" s="469"/>
      <c r="I155" s="469"/>
    </row>
    <row r="156" spans="5:9" ht="12.75">
      <c r="E156" s="469"/>
      <c r="H156" s="469"/>
      <c r="I156" s="469"/>
    </row>
    <row r="157" spans="5:9" ht="12.75">
      <c r="E157" s="469"/>
      <c r="H157" s="469"/>
      <c r="I157" s="469"/>
    </row>
    <row r="158" spans="5:9" ht="12.75">
      <c r="E158" s="469"/>
      <c r="H158" s="469"/>
      <c r="I158" s="469"/>
    </row>
    <row r="159" spans="5:9" ht="12.75">
      <c r="E159" s="469"/>
      <c r="H159" s="469"/>
      <c r="I159" s="469"/>
    </row>
    <row r="160" spans="5:9" ht="12.75">
      <c r="E160" s="469"/>
      <c r="H160" s="469"/>
      <c r="I160" s="469"/>
    </row>
    <row r="161" spans="5:9" ht="12.75">
      <c r="E161" s="469"/>
      <c r="H161" s="469"/>
      <c r="I161" s="469"/>
    </row>
    <row r="162" spans="5:9" ht="12.75">
      <c r="E162" s="469"/>
      <c r="H162" s="469"/>
      <c r="I162" s="469"/>
    </row>
    <row r="163" spans="5:9" ht="12.75">
      <c r="E163" s="469"/>
      <c r="H163" s="469"/>
      <c r="I163" s="469"/>
    </row>
    <row r="164" spans="5:9" ht="12.75">
      <c r="E164" s="469"/>
      <c r="H164" s="469"/>
      <c r="I164" s="469"/>
    </row>
    <row r="165" spans="5:9" ht="12.75">
      <c r="E165" s="469"/>
      <c r="H165" s="469"/>
      <c r="I165" s="469"/>
    </row>
    <row r="166" spans="5:9" ht="12.75">
      <c r="E166" s="469"/>
      <c r="H166" s="469"/>
      <c r="I166" s="469"/>
    </row>
    <row r="167" spans="5:9" ht="12.75">
      <c r="E167" s="469"/>
      <c r="H167" s="469"/>
      <c r="I167" s="469"/>
    </row>
    <row r="168" spans="5:9" ht="12.75">
      <c r="E168" s="469"/>
      <c r="H168" s="469"/>
      <c r="I168" s="469"/>
    </row>
    <row r="169" spans="5:9" ht="12.75">
      <c r="E169" s="469"/>
      <c r="H169" s="469"/>
      <c r="I169" s="469"/>
    </row>
    <row r="170" spans="5:9" ht="12.75">
      <c r="E170" s="469"/>
      <c r="H170" s="469"/>
      <c r="I170" s="469"/>
    </row>
    <row r="171" spans="5:9" ht="12.75">
      <c r="E171" s="469"/>
      <c r="H171" s="469"/>
      <c r="I171" s="469"/>
    </row>
    <row r="172" spans="5:9" ht="12.75">
      <c r="E172" s="469"/>
      <c r="H172" s="469"/>
      <c r="I172" s="469"/>
    </row>
    <row r="173" spans="5:9" ht="12.75">
      <c r="E173" s="469"/>
      <c r="H173" s="469"/>
      <c r="I173" s="469"/>
    </row>
    <row r="174" spans="5:9" ht="12.75">
      <c r="E174" s="469"/>
      <c r="H174" s="469"/>
      <c r="I174" s="469"/>
    </row>
    <row r="175" spans="5:9" ht="12.75">
      <c r="E175" s="469"/>
      <c r="H175" s="469"/>
      <c r="I175" s="469"/>
    </row>
    <row r="176" spans="5:9" ht="12.75">
      <c r="E176" s="469"/>
      <c r="H176" s="469"/>
      <c r="I176" s="469"/>
    </row>
    <row r="177" spans="5:9" ht="12.75">
      <c r="E177" s="469"/>
      <c r="H177" s="469"/>
      <c r="I177" s="469"/>
    </row>
    <row r="178" spans="5:9" ht="12.75">
      <c r="E178" s="469"/>
      <c r="H178" s="469"/>
      <c r="I178" s="469"/>
    </row>
    <row r="179" spans="5:9" ht="12.75">
      <c r="E179" s="469"/>
      <c r="H179" s="469"/>
      <c r="I179" s="469"/>
    </row>
    <row r="180" spans="5:9" ht="12.75">
      <c r="E180" s="469"/>
      <c r="H180" s="469"/>
      <c r="I180" s="469"/>
    </row>
    <row r="181" spans="5:9" ht="12.75">
      <c r="E181" s="469"/>
      <c r="H181" s="469"/>
      <c r="I181" s="469"/>
    </row>
    <row r="182" spans="5:9" ht="12.75">
      <c r="E182" s="469"/>
      <c r="H182" s="469"/>
      <c r="I182" s="469"/>
    </row>
    <row r="183" spans="5:9" ht="12.75">
      <c r="E183" s="469"/>
      <c r="H183" s="469"/>
      <c r="I183" s="469"/>
    </row>
    <row r="184" spans="5:9" ht="12.75">
      <c r="E184" s="469"/>
      <c r="H184" s="469"/>
      <c r="I184" s="469"/>
    </row>
    <row r="185" spans="5:9" ht="12.75">
      <c r="E185" s="469"/>
      <c r="H185" s="469"/>
      <c r="I185" s="469"/>
    </row>
    <row r="186" spans="5:9" ht="12.75">
      <c r="E186" s="469"/>
      <c r="H186" s="469"/>
      <c r="I186" s="469"/>
    </row>
    <row r="187" spans="5:9" ht="12.75">
      <c r="E187" s="469"/>
      <c r="H187" s="469"/>
      <c r="I187" s="469"/>
    </row>
    <row r="188" spans="5:9" ht="12.75">
      <c r="E188" s="469"/>
      <c r="H188" s="469"/>
      <c r="I188" s="469"/>
    </row>
    <row r="189" spans="5:9" ht="12.75">
      <c r="E189" s="469"/>
      <c r="H189" s="469"/>
      <c r="I189" s="469"/>
    </row>
    <row r="190" spans="5:9" ht="12.75">
      <c r="E190" s="469"/>
      <c r="H190" s="469"/>
      <c r="I190" s="469"/>
    </row>
    <row r="191" spans="5:9" ht="12.75">
      <c r="E191" s="469"/>
      <c r="H191" s="469"/>
      <c r="I191" s="469"/>
    </row>
    <row r="192" spans="5:9" ht="12.75">
      <c r="E192" s="469"/>
      <c r="H192" s="469"/>
      <c r="I192" s="469"/>
    </row>
    <row r="193" spans="5:9" ht="12.75">
      <c r="E193" s="469"/>
      <c r="H193" s="469"/>
      <c r="I193" s="469"/>
    </row>
    <row r="194" spans="5:9" ht="12.75">
      <c r="E194" s="469"/>
      <c r="H194" s="469"/>
      <c r="I194" s="469"/>
    </row>
    <row r="195" spans="5:9" ht="12.75">
      <c r="E195" s="469"/>
      <c r="H195" s="469"/>
      <c r="I195" s="469"/>
    </row>
    <row r="196" spans="5:9" ht="12.75">
      <c r="E196" s="469"/>
      <c r="H196" s="469"/>
      <c r="I196" s="469"/>
    </row>
    <row r="197" spans="5:9" ht="12.75">
      <c r="E197" s="469"/>
      <c r="H197" s="469"/>
      <c r="I197" s="469"/>
    </row>
    <row r="198" spans="5:9" ht="12.75">
      <c r="E198" s="469"/>
      <c r="H198" s="469"/>
      <c r="I198" s="469"/>
    </row>
    <row r="199" spans="5:9" ht="12.75">
      <c r="E199" s="469"/>
      <c r="H199" s="469"/>
      <c r="I199" s="469"/>
    </row>
    <row r="200" spans="5:9" ht="12.75">
      <c r="E200" s="469"/>
      <c r="H200" s="469"/>
      <c r="I200" s="469"/>
    </row>
    <row r="201" spans="5:9" ht="12.75">
      <c r="E201" s="469"/>
      <c r="H201" s="469"/>
      <c r="I201" s="469"/>
    </row>
    <row r="202" spans="5:9" ht="12.75">
      <c r="E202" s="469"/>
      <c r="H202" s="469"/>
      <c r="I202" s="469"/>
    </row>
    <row r="203" spans="5:9" ht="12.75">
      <c r="E203" s="469"/>
      <c r="H203" s="469"/>
      <c r="I203" s="469"/>
    </row>
    <row r="204" spans="5:9" ht="12.75">
      <c r="E204" s="469"/>
      <c r="H204" s="469"/>
      <c r="I204" s="469"/>
    </row>
    <row r="205" spans="5:9" ht="12.75">
      <c r="E205" s="469"/>
      <c r="H205" s="469"/>
      <c r="I205" s="469"/>
    </row>
    <row r="206" spans="5:9" ht="12.75">
      <c r="E206" s="469"/>
      <c r="H206" s="469"/>
      <c r="I206" s="469"/>
    </row>
    <row r="207" spans="5:9" ht="12.75">
      <c r="E207" s="469"/>
      <c r="H207" s="469"/>
      <c r="I207" s="469"/>
    </row>
    <row r="208" spans="5:9" ht="12.75">
      <c r="E208" s="469"/>
      <c r="H208" s="469"/>
      <c r="I208" s="469"/>
    </row>
    <row r="209" spans="5:9" ht="12.75">
      <c r="E209" s="469"/>
      <c r="H209" s="469"/>
      <c r="I209" s="469"/>
    </row>
    <row r="210" spans="5:9" ht="12.75">
      <c r="E210" s="469"/>
      <c r="H210" s="469"/>
      <c r="I210" s="469"/>
    </row>
    <row r="211" spans="5:9" ht="12.75">
      <c r="E211" s="469"/>
      <c r="H211" s="469"/>
      <c r="I211" s="469"/>
    </row>
    <row r="212" spans="5:9" ht="12.75">
      <c r="E212" s="469"/>
      <c r="H212" s="469"/>
      <c r="I212" s="469"/>
    </row>
    <row r="213" spans="5:9" ht="12.75">
      <c r="E213" s="469"/>
      <c r="H213" s="469"/>
      <c r="I213" s="469"/>
    </row>
    <row r="214" spans="5:9" ht="12.75">
      <c r="E214" s="469"/>
      <c r="H214" s="469"/>
      <c r="I214" s="469"/>
    </row>
    <row r="215" spans="5:9" ht="12.75">
      <c r="E215" s="469"/>
      <c r="H215" s="469"/>
      <c r="I215" s="469"/>
    </row>
    <row r="216" spans="5:9" ht="12.75">
      <c r="E216" s="469"/>
      <c r="H216" s="469"/>
      <c r="I216" s="469"/>
    </row>
    <row r="217" spans="5:9" ht="12.75">
      <c r="E217" s="469"/>
      <c r="H217" s="469"/>
      <c r="I217" s="469"/>
    </row>
    <row r="218" spans="5:9" ht="12.75">
      <c r="E218" s="469"/>
      <c r="H218" s="469"/>
      <c r="I218" s="469"/>
    </row>
    <row r="219" spans="5:9" ht="12.75">
      <c r="E219" s="469"/>
      <c r="H219" s="469"/>
      <c r="I219" s="469"/>
    </row>
    <row r="220" spans="5:9" ht="12.75">
      <c r="E220" s="469"/>
      <c r="H220" s="469"/>
      <c r="I220" s="469"/>
    </row>
    <row r="221" spans="5:9" ht="12.75">
      <c r="E221" s="469"/>
      <c r="H221" s="469"/>
      <c r="I221" s="469"/>
    </row>
    <row r="222" spans="5:9" ht="12.75">
      <c r="E222" s="469"/>
      <c r="H222" s="469"/>
      <c r="I222" s="469"/>
    </row>
    <row r="223" spans="5:9" ht="12.75">
      <c r="E223" s="469"/>
      <c r="H223" s="469"/>
      <c r="I223" s="469"/>
    </row>
    <row r="224" spans="5:9" ht="12.75">
      <c r="E224" s="469"/>
      <c r="H224" s="469"/>
      <c r="I224" s="469"/>
    </row>
    <row r="225" spans="5:9" ht="12.75">
      <c r="E225" s="469"/>
      <c r="H225" s="469"/>
      <c r="I225" s="469"/>
    </row>
    <row r="226" spans="5:9" ht="12.75">
      <c r="E226" s="469"/>
      <c r="H226" s="469"/>
      <c r="I226" s="469"/>
    </row>
    <row r="227" spans="5:9" ht="12.75">
      <c r="E227" s="469"/>
      <c r="H227" s="469"/>
      <c r="I227" s="469"/>
    </row>
    <row r="228" spans="5:9" ht="12.75">
      <c r="E228" s="469"/>
      <c r="H228" s="469"/>
      <c r="I228" s="469"/>
    </row>
    <row r="229" spans="5:9" ht="12.75">
      <c r="E229" s="469"/>
      <c r="H229" s="469"/>
      <c r="I229" s="469"/>
    </row>
    <row r="230" spans="5:9" ht="12.75">
      <c r="E230" s="469"/>
      <c r="H230" s="469"/>
      <c r="I230" s="469"/>
    </row>
    <row r="231" spans="5:9" ht="12.75">
      <c r="E231" s="469"/>
      <c r="H231" s="469"/>
      <c r="I231" s="469"/>
    </row>
    <row r="232" spans="5:9" ht="12.75">
      <c r="E232" s="469"/>
      <c r="H232" s="469"/>
      <c r="I232" s="469"/>
    </row>
    <row r="233" spans="5:9" ht="12.75">
      <c r="E233" s="469"/>
      <c r="H233" s="469"/>
      <c r="I233" s="469"/>
    </row>
    <row r="234" spans="5:9" ht="12.75">
      <c r="E234" s="469"/>
      <c r="H234" s="469"/>
      <c r="I234" s="469"/>
    </row>
    <row r="235" spans="5:9" ht="12.75">
      <c r="E235" s="469"/>
      <c r="H235" s="469"/>
      <c r="I235" s="469"/>
    </row>
    <row r="236" ht="12.75">
      <c r="E236" s="469"/>
    </row>
    <row r="237" ht="12.75">
      <c r="E237" s="469"/>
    </row>
    <row r="238" ht="12.75">
      <c r="E238" s="469"/>
    </row>
    <row r="239" ht="12.75">
      <c r="E239" s="469"/>
    </row>
    <row r="240" ht="12.75">
      <c r="E240" s="469"/>
    </row>
    <row r="241" ht="12.75">
      <c r="E241" s="469"/>
    </row>
    <row r="242" ht="12.75">
      <c r="E242" s="469"/>
    </row>
    <row r="243" ht="12.75">
      <c r="E243" s="469"/>
    </row>
    <row r="244" ht="12.75">
      <c r="E244" s="469"/>
    </row>
    <row r="245" ht="12.75">
      <c r="E245" s="469"/>
    </row>
    <row r="246" ht="12.75">
      <c r="E246" s="469"/>
    </row>
    <row r="247" ht="12.75">
      <c r="E247" s="469"/>
    </row>
    <row r="248" ht="12.75">
      <c r="E248" s="469"/>
    </row>
    <row r="249" ht="12.75">
      <c r="E249" s="469"/>
    </row>
    <row r="250" ht="12.75">
      <c r="E250" s="469"/>
    </row>
    <row r="251" ht="12.75">
      <c r="E251" s="469"/>
    </row>
    <row r="252" ht="12.75">
      <c r="E252" s="469"/>
    </row>
    <row r="253" ht="12.75">
      <c r="E253" s="469"/>
    </row>
    <row r="254" ht="12.75">
      <c r="E254" s="469"/>
    </row>
    <row r="255" ht="12.75">
      <c r="E255" s="469"/>
    </row>
    <row r="256" ht="12.75">
      <c r="E256" s="469"/>
    </row>
    <row r="257" ht="12.75">
      <c r="E257" s="469"/>
    </row>
    <row r="258" ht="12.75">
      <c r="E258" s="469"/>
    </row>
    <row r="259" ht="12.75">
      <c r="E259" s="469"/>
    </row>
    <row r="260" ht="12.75">
      <c r="E260" s="469"/>
    </row>
    <row r="261" ht="12.75">
      <c r="E261" s="469"/>
    </row>
    <row r="262" ht="12.75">
      <c r="E262" s="469"/>
    </row>
    <row r="263" ht="12.75">
      <c r="E263" s="469"/>
    </row>
    <row r="264" ht="12.75">
      <c r="E264" s="469"/>
    </row>
    <row r="265" ht="12.75">
      <c r="E265" s="469"/>
    </row>
    <row r="266" ht="12.75">
      <c r="E266" s="469"/>
    </row>
    <row r="267" ht="12.75">
      <c r="E267" s="469"/>
    </row>
    <row r="268" ht="12.75">
      <c r="E268" s="469"/>
    </row>
    <row r="269" ht="12.75">
      <c r="E269" s="469"/>
    </row>
    <row r="270" ht="12.75">
      <c r="E270" s="469"/>
    </row>
    <row r="271" ht="12.75">
      <c r="E271" s="469"/>
    </row>
    <row r="272" ht="12.75">
      <c r="E272" s="469"/>
    </row>
    <row r="273" ht="12.75">
      <c r="E273" s="469"/>
    </row>
    <row r="274" ht="12.75">
      <c r="E274" s="469"/>
    </row>
    <row r="275" ht="12.75">
      <c r="E275" s="469"/>
    </row>
    <row r="276" ht="12.75">
      <c r="E276" s="469"/>
    </row>
    <row r="277" ht="12.75">
      <c r="E277" s="469"/>
    </row>
    <row r="278" ht="12.75">
      <c r="E278" s="469"/>
    </row>
    <row r="279" ht="12.75">
      <c r="E279" s="469"/>
    </row>
    <row r="280" ht="12.75">
      <c r="E280" s="469"/>
    </row>
    <row r="281" ht="12.75">
      <c r="E281" s="469"/>
    </row>
    <row r="282" ht="12.75">
      <c r="E282" s="469"/>
    </row>
    <row r="283" ht="12.75">
      <c r="E283" s="469"/>
    </row>
    <row r="284" ht="12.75">
      <c r="E284" s="469"/>
    </row>
    <row r="285" ht="12.75">
      <c r="E285" s="469"/>
    </row>
    <row r="286" ht="12.75">
      <c r="E286" s="469"/>
    </row>
    <row r="287" ht="12.75">
      <c r="E287" s="469"/>
    </row>
    <row r="288" ht="12.75">
      <c r="E288" s="469"/>
    </row>
    <row r="289" ht="12.75">
      <c r="E289" s="469"/>
    </row>
    <row r="290" ht="12.75">
      <c r="E290" s="469"/>
    </row>
    <row r="291" ht="12.75">
      <c r="E291" s="469"/>
    </row>
    <row r="292" ht="12.75">
      <c r="E292" s="469"/>
    </row>
    <row r="293" ht="12.75">
      <c r="E293" s="469"/>
    </row>
    <row r="294" ht="12.75">
      <c r="E294" s="469"/>
    </row>
    <row r="295" ht="12.75">
      <c r="E295" s="469"/>
    </row>
    <row r="296" ht="12.75">
      <c r="E296" s="469"/>
    </row>
    <row r="297" ht="12.75">
      <c r="E297" s="469"/>
    </row>
    <row r="298" ht="12.75">
      <c r="E298" s="469"/>
    </row>
    <row r="299" ht="12.75">
      <c r="E299" s="469"/>
    </row>
    <row r="300" ht="12.75">
      <c r="E300" s="469"/>
    </row>
    <row r="301" ht="12.75">
      <c r="E301" s="469"/>
    </row>
    <row r="302" ht="12.75">
      <c r="E302" s="46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L36" sqref="L36"/>
    </sheetView>
  </sheetViews>
  <sheetFormatPr defaultColWidth="9.140625" defaultRowHeight="12.75"/>
  <cols>
    <col min="1" max="1" width="22.421875" style="77" customWidth="1"/>
    <col min="2" max="2" width="0.85546875" style="77" customWidth="1"/>
    <col min="3" max="10" width="12.7109375" style="84" customWidth="1"/>
    <col min="11" max="11" width="12.7109375" style="13" customWidth="1"/>
    <col min="12" max="12" width="9.140625" style="13" customWidth="1"/>
    <col min="13" max="16384" width="9.140625" style="14" customWidth="1"/>
  </cols>
  <sheetData>
    <row r="1" spans="1:11" ht="15.75">
      <c r="A1" s="9" t="s">
        <v>26</v>
      </c>
      <c r="B1" s="9"/>
      <c r="C1" s="10"/>
      <c r="D1" s="10"/>
      <c r="E1" s="10" t="s">
        <v>27</v>
      </c>
      <c r="F1" s="10"/>
      <c r="G1" s="10"/>
      <c r="H1" s="10"/>
      <c r="I1" s="11"/>
      <c r="J1" s="12"/>
      <c r="K1" s="10" t="s">
        <v>27</v>
      </c>
    </row>
    <row r="2" spans="1:11" ht="3" customHeight="1" thickBot="1">
      <c r="A2" s="15"/>
      <c r="B2" s="15"/>
      <c r="C2" s="16"/>
      <c r="D2" s="16"/>
      <c r="E2" s="16"/>
      <c r="F2" s="16"/>
      <c r="G2" s="16"/>
      <c r="H2" s="16"/>
      <c r="I2" s="17"/>
      <c r="J2" s="17"/>
      <c r="K2" s="18"/>
    </row>
    <row r="3" spans="1:11" ht="34.5" thickBot="1">
      <c r="A3" s="19"/>
      <c r="B3" s="15"/>
      <c r="C3" s="20" t="s">
        <v>28</v>
      </c>
      <c r="D3" s="21" t="s">
        <v>29</v>
      </c>
      <c r="E3" s="21" t="s">
        <v>30</v>
      </c>
      <c r="F3" s="21" t="s">
        <v>31</v>
      </c>
      <c r="G3" s="21" t="s">
        <v>32</v>
      </c>
      <c r="H3" s="22" t="s">
        <v>33</v>
      </c>
      <c r="I3" s="23" t="s">
        <v>34</v>
      </c>
      <c r="J3" s="23" t="s">
        <v>35</v>
      </c>
      <c r="K3" s="21">
        <v>2012</v>
      </c>
    </row>
    <row r="4" spans="1:11" ht="12.75">
      <c r="A4" s="24" t="s">
        <v>36</v>
      </c>
      <c r="B4" s="25"/>
      <c r="C4" s="26">
        <v>939264</v>
      </c>
      <c r="D4" s="27">
        <v>826206</v>
      </c>
      <c r="E4" s="28">
        <v>1103613.3</v>
      </c>
      <c r="F4" s="28">
        <v>879002.27</v>
      </c>
      <c r="G4" s="28">
        <v>917673.7</v>
      </c>
      <c r="H4" s="29">
        <v>681037</v>
      </c>
      <c r="I4" s="27">
        <v>766000</v>
      </c>
      <c r="J4" s="30">
        <v>77568</v>
      </c>
      <c r="K4" s="27">
        <v>884000</v>
      </c>
    </row>
    <row r="5" spans="1:11" ht="12.75">
      <c r="A5" s="31" t="s">
        <v>37</v>
      </c>
      <c r="B5" s="32"/>
      <c r="C5" s="33">
        <v>1318160</v>
      </c>
      <c r="D5" s="34">
        <v>1312657</v>
      </c>
      <c r="E5" s="35">
        <v>2164513.43</v>
      </c>
      <c r="F5" s="35">
        <v>1862798.24</v>
      </c>
      <c r="G5" s="35">
        <v>1795050.16</v>
      </c>
      <c r="H5" s="29">
        <v>1535095.31</v>
      </c>
      <c r="I5" s="34">
        <v>1289000</v>
      </c>
      <c r="J5" s="30">
        <v>345256.06</v>
      </c>
      <c r="K5" s="34">
        <v>1300000</v>
      </c>
    </row>
    <row r="6" spans="1:11" ht="12.75">
      <c r="A6" s="31" t="s">
        <v>38</v>
      </c>
      <c r="B6" s="32"/>
      <c r="C6" s="33">
        <v>2323393</v>
      </c>
      <c r="D6" s="34">
        <v>2111929</v>
      </c>
      <c r="E6" s="35">
        <v>1885582.76</v>
      </c>
      <c r="F6" s="35">
        <v>2175634.65</v>
      </c>
      <c r="G6" s="35">
        <v>2073140.41</v>
      </c>
      <c r="H6" s="29">
        <v>2463152.7</v>
      </c>
      <c r="I6" s="34">
        <v>2200000</v>
      </c>
      <c r="J6" s="30">
        <v>1476656.88</v>
      </c>
      <c r="K6" s="34">
        <v>2200000</v>
      </c>
    </row>
    <row r="7" spans="1:11" ht="12.75">
      <c r="A7" s="31" t="s">
        <v>39</v>
      </c>
      <c r="B7" s="32"/>
      <c r="C7" s="33">
        <v>60859</v>
      </c>
      <c r="D7" s="34">
        <v>115379</v>
      </c>
      <c r="E7" s="35">
        <v>65056</v>
      </c>
      <c r="F7" s="35">
        <v>87375</v>
      </c>
      <c r="G7" s="35">
        <v>92330</v>
      </c>
      <c r="H7" s="29">
        <v>94504</v>
      </c>
      <c r="I7" s="34">
        <v>86000</v>
      </c>
      <c r="J7" s="30">
        <v>37086</v>
      </c>
      <c r="K7" s="34">
        <v>95000</v>
      </c>
    </row>
    <row r="8" spans="1:11" ht="12.75">
      <c r="A8" s="31" t="s">
        <v>40</v>
      </c>
      <c r="B8" s="32"/>
      <c r="C8" s="33">
        <v>1048574</v>
      </c>
      <c r="D8" s="34">
        <v>890385</v>
      </c>
      <c r="E8" s="35">
        <v>792060.5</v>
      </c>
      <c r="F8" s="35">
        <v>1053407.45</v>
      </c>
      <c r="G8" s="35">
        <v>1065807.73</v>
      </c>
      <c r="H8" s="29">
        <v>1593112</v>
      </c>
      <c r="I8" s="34">
        <v>1700000</v>
      </c>
      <c r="J8" s="30">
        <v>740277.6</v>
      </c>
      <c r="K8" s="34">
        <v>1700000</v>
      </c>
    </row>
    <row r="9" spans="1:11" ht="12.75">
      <c r="A9" s="31" t="s">
        <v>41</v>
      </c>
      <c r="B9" s="32"/>
      <c r="C9" s="33">
        <v>374497</v>
      </c>
      <c r="D9" s="34">
        <v>846224</v>
      </c>
      <c r="E9" s="35">
        <v>444660</v>
      </c>
      <c r="F9" s="35">
        <v>954982</v>
      </c>
      <c r="G9" s="35">
        <v>888867</v>
      </c>
      <c r="H9" s="29">
        <v>675288</v>
      </c>
      <c r="I9" s="34">
        <v>952000</v>
      </c>
      <c r="J9" s="30">
        <v>390471</v>
      </c>
      <c r="K9" s="34">
        <v>952000</v>
      </c>
    </row>
    <row r="10" spans="1:11" ht="12.75">
      <c r="A10" s="31" t="s">
        <v>42</v>
      </c>
      <c r="B10" s="32"/>
      <c r="C10" s="33">
        <v>30717</v>
      </c>
      <c r="D10" s="34">
        <v>57502</v>
      </c>
      <c r="E10" s="35">
        <v>22432.5</v>
      </c>
      <c r="F10" s="35">
        <v>20759</v>
      </c>
      <c r="G10" s="35">
        <v>42044</v>
      </c>
      <c r="H10" s="29">
        <v>16745</v>
      </c>
      <c r="I10" s="34">
        <v>60000</v>
      </c>
      <c r="J10" s="30">
        <v>11109</v>
      </c>
      <c r="K10" s="34">
        <v>30000</v>
      </c>
    </row>
    <row r="11" spans="1:11" ht="12.75">
      <c r="A11" s="31" t="s">
        <v>43</v>
      </c>
      <c r="B11" s="32"/>
      <c r="C11" s="33">
        <v>958339</v>
      </c>
      <c r="D11" s="34">
        <v>502130</v>
      </c>
      <c r="E11" s="35">
        <v>674422.77</v>
      </c>
      <c r="F11" s="35">
        <v>748148.67</v>
      </c>
      <c r="G11" s="35">
        <v>1120111.04</v>
      </c>
      <c r="H11" s="29">
        <v>1129555.12</v>
      </c>
      <c r="I11" s="34">
        <v>900000</v>
      </c>
      <c r="J11" s="30">
        <v>465755.8</v>
      </c>
      <c r="K11" s="34">
        <v>860000</v>
      </c>
    </row>
    <row r="12" spans="1:11" ht="12.75">
      <c r="A12" s="31" t="s">
        <v>44</v>
      </c>
      <c r="B12" s="32"/>
      <c r="C12" s="33">
        <v>610497</v>
      </c>
      <c r="D12" s="34">
        <v>488097</v>
      </c>
      <c r="E12" s="35">
        <v>575851</v>
      </c>
      <c r="F12" s="35">
        <v>670253</v>
      </c>
      <c r="G12" s="35">
        <v>584813</v>
      </c>
      <c r="H12" s="29">
        <v>850493</v>
      </c>
      <c r="I12" s="34">
        <v>787000</v>
      </c>
      <c r="J12" s="30">
        <v>477618</v>
      </c>
      <c r="K12" s="34">
        <v>807000</v>
      </c>
    </row>
    <row r="13" spans="1:11" ht="33.75">
      <c r="A13" s="36" t="s">
        <v>45</v>
      </c>
      <c r="B13" s="32"/>
      <c r="C13" s="33">
        <v>0</v>
      </c>
      <c r="D13" s="34">
        <v>0</v>
      </c>
      <c r="E13" s="35">
        <v>0</v>
      </c>
      <c r="F13" s="35">
        <v>50116</v>
      </c>
      <c r="G13" s="35">
        <v>75839</v>
      </c>
      <c r="H13" s="29">
        <v>33522</v>
      </c>
      <c r="I13" s="34">
        <v>100000</v>
      </c>
      <c r="J13" s="30">
        <v>55305</v>
      </c>
      <c r="K13" s="34">
        <v>100000</v>
      </c>
    </row>
    <row r="14" spans="1:11" ht="16.5" customHeight="1">
      <c r="A14" s="31" t="s">
        <v>46</v>
      </c>
      <c r="B14" s="32"/>
      <c r="C14" s="33">
        <v>320608</v>
      </c>
      <c r="D14" s="34">
        <v>355899</v>
      </c>
      <c r="E14" s="35">
        <v>255261.47</v>
      </c>
      <c r="F14" s="35">
        <v>257652.24</v>
      </c>
      <c r="G14" s="35">
        <v>263466.98</v>
      </c>
      <c r="H14" s="29">
        <v>254552.79</v>
      </c>
      <c r="I14" s="34">
        <v>202000</v>
      </c>
      <c r="J14" s="30">
        <v>110994</v>
      </c>
      <c r="K14" s="34">
        <v>222000</v>
      </c>
    </row>
    <row r="15" spans="1:11" ht="12.75">
      <c r="A15" s="31" t="s">
        <v>47</v>
      </c>
      <c r="B15" s="32"/>
      <c r="C15" s="33">
        <v>253161</v>
      </c>
      <c r="D15" s="34">
        <v>217170</v>
      </c>
      <c r="E15" s="35">
        <v>286132</v>
      </c>
      <c r="F15" s="37">
        <v>173803.7</v>
      </c>
      <c r="G15" s="35">
        <v>87863.4</v>
      </c>
      <c r="H15" s="29">
        <v>91972</v>
      </c>
      <c r="I15" s="34">
        <v>250000</v>
      </c>
      <c r="J15" s="30">
        <v>27904</v>
      </c>
      <c r="K15" s="34">
        <v>250000</v>
      </c>
    </row>
    <row r="16" spans="1:11" ht="13.5" thickBot="1">
      <c r="A16" s="38" t="s">
        <v>48</v>
      </c>
      <c r="B16" s="32"/>
      <c r="C16" s="39"/>
      <c r="D16" s="40"/>
      <c r="E16" s="40"/>
      <c r="F16" s="41">
        <v>27000</v>
      </c>
      <c r="G16" s="41">
        <v>27000</v>
      </c>
      <c r="H16" s="42">
        <v>27000</v>
      </c>
      <c r="I16" s="40">
        <v>27000</v>
      </c>
      <c r="J16" s="30">
        <v>27000</v>
      </c>
      <c r="K16" s="40">
        <v>27000</v>
      </c>
    </row>
    <row r="17" spans="1:11" ht="13.5" thickBot="1">
      <c r="A17" s="43" t="s">
        <v>49</v>
      </c>
      <c r="B17" s="15"/>
      <c r="C17" s="44">
        <f aca="true" t="shared" si="0" ref="C17:K17">SUM(C4:C16)</f>
        <v>8238069</v>
      </c>
      <c r="D17" s="44">
        <f t="shared" si="0"/>
        <v>7723578</v>
      </c>
      <c r="E17" s="44">
        <f t="shared" si="0"/>
        <v>8269585.7299999995</v>
      </c>
      <c r="F17" s="44">
        <f t="shared" si="0"/>
        <v>8960932.22</v>
      </c>
      <c r="G17" s="45">
        <f t="shared" si="0"/>
        <v>9034006.42</v>
      </c>
      <c r="H17" s="45">
        <f t="shared" si="0"/>
        <v>9446028.919999998</v>
      </c>
      <c r="I17" s="45">
        <f t="shared" si="0"/>
        <v>9319000</v>
      </c>
      <c r="J17" s="45">
        <f t="shared" si="0"/>
        <v>4243001.34</v>
      </c>
      <c r="K17" s="45">
        <f t="shared" si="0"/>
        <v>9427000</v>
      </c>
    </row>
    <row r="18" spans="1:11" ht="6.75" customHeight="1" thickBot="1">
      <c r="A18" s="15"/>
      <c r="B18" s="15"/>
      <c r="C18" s="46"/>
      <c r="D18" s="46"/>
      <c r="E18" s="46"/>
      <c r="F18" s="46"/>
      <c r="G18" s="46"/>
      <c r="H18" s="46"/>
      <c r="I18" s="46"/>
      <c r="J18" s="46"/>
      <c r="K18" s="46"/>
    </row>
    <row r="19" spans="1:11" ht="12.75">
      <c r="A19" s="24" t="s">
        <v>50</v>
      </c>
      <c r="B19" s="47"/>
      <c r="C19" s="27">
        <v>2461992</v>
      </c>
      <c r="D19" s="27">
        <v>2179864</v>
      </c>
      <c r="E19" s="48">
        <v>1863038</v>
      </c>
      <c r="F19" s="28">
        <v>1879214</v>
      </c>
      <c r="G19" s="49">
        <v>1837107</v>
      </c>
      <c r="H19" s="50">
        <v>2476568</v>
      </c>
      <c r="I19" s="27">
        <v>2200000</v>
      </c>
      <c r="J19" s="51">
        <v>1539251</v>
      </c>
      <c r="K19" s="27">
        <v>2200000</v>
      </c>
    </row>
    <row r="20" spans="1:11" ht="12.75">
      <c r="A20" s="52" t="s">
        <v>51</v>
      </c>
      <c r="B20" s="47"/>
      <c r="C20" s="53">
        <v>0</v>
      </c>
      <c r="D20" s="53">
        <v>0</v>
      </c>
      <c r="E20" s="54">
        <v>65322</v>
      </c>
      <c r="F20" s="35">
        <v>237281</v>
      </c>
      <c r="G20" s="55">
        <v>240871</v>
      </c>
      <c r="H20" s="56">
        <v>4000</v>
      </c>
      <c r="I20" s="53">
        <v>47000</v>
      </c>
      <c r="J20" s="57">
        <v>0</v>
      </c>
      <c r="K20" s="53">
        <v>47000</v>
      </c>
    </row>
    <row r="21" spans="1:11" ht="12.75">
      <c r="A21" s="31" t="s">
        <v>52</v>
      </c>
      <c r="B21" s="47"/>
      <c r="C21" s="34">
        <v>51550</v>
      </c>
      <c r="D21" s="34">
        <v>69440</v>
      </c>
      <c r="E21" s="54">
        <v>75630</v>
      </c>
      <c r="F21" s="35">
        <v>111330</v>
      </c>
      <c r="G21" s="55">
        <v>122991</v>
      </c>
      <c r="H21" s="58">
        <v>130940</v>
      </c>
      <c r="I21" s="34">
        <v>96000</v>
      </c>
      <c r="J21" s="57">
        <v>64240</v>
      </c>
      <c r="K21" s="34">
        <v>120000</v>
      </c>
    </row>
    <row r="22" spans="1:11" ht="12.75">
      <c r="A22" s="31" t="s">
        <v>53</v>
      </c>
      <c r="B22" s="47"/>
      <c r="C22" s="34">
        <v>114058</v>
      </c>
      <c r="D22" s="34">
        <v>79428</v>
      </c>
      <c r="E22" s="54">
        <v>63263</v>
      </c>
      <c r="F22" s="35">
        <v>128998</v>
      </c>
      <c r="G22" s="55">
        <v>131812</v>
      </c>
      <c r="H22" s="56">
        <v>141811</v>
      </c>
      <c r="I22" s="34">
        <v>171000</v>
      </c>
      <c r="J22" s="57">
        <v>65478</v>
      </c>
      <c r="K22" s="34">
        <v>171000</v>
      </c>
    </row>
    <row r="23" spans="1:11" ht="12.75">
      <c r="A23" s="31" t="s">
        <v>54</v>
      </c>
      <c r="B23" s="47"/>
      <c r="C23" s="34">
        <v>5958</v>
      </c>
      <c r="D23" s="34">
        <v>9859.59</v>
      </c>
      <c r="E23" s="54">
        <v>13160.84</v>
      </c>
      <c r="F23" s="35">
        <v>14066.13</v>
      </c>
      <c r="G23" s="55">
        <v>14301.03</v>
      </c>
      <c r="H23" s="56">
        <v>8135.15</v>
      </c>
      <c r="I23" s="34">
        <v>9000</v>
      </c>
      <c r="J23" s="57">
        <v>5051.87</v>
      </c>
      <c r="K23" s="34">
        <v>9000</v>
      </c>
    </row>
    <row r="24" spans="1:11" ht="12.75">
      <c r="A24" s="31" t="s">
        <v>55</v>
      </c>
      <c r="B24" s="47"/>
      <c r="C24" s="34">
        <v>574764</v>
      </c>
      <c r="D24" s="34">
        <v>385985.5</v>
      </c>
      <c r="E24" s="54">
        <v>112578.5</v>
      </c>
      <c r="F24" s="35">
        <v>116118</v>
      </c>
      <c r="G24" s="55">
        <v>43090</v>
      </c>
      <c r="H24" s="56">
        <v>4818</v>
      </c>
      <c r="I24" s="34">
        <v>0</v>
      </c>
      <c r="J24" s="57">
        <v>2487</v>
      </c>
      <c r="K24" s="34">
        <v>0</v>
      </c>
    </row>
    <row r="25" spans="1:11" ht="13.5" thickBot="1">
      <c r="A25" s="38" t="s">
        <v>56</v>
      </c>
      <c r="B25" s="15"/>
      <c r="C25" s="40">
        <v>138600</v>
      </c>
      <c r="D25" s="40">
        <v>0</v>
      </c>
      <c r="E25" s="39">
        <v>0</v>
      </c>
      <c r="F25" s="40">
        <v>0</v>
      </c>
      <c r="G25" s="59">
        <v>0</v>
      </c>
      <c r="H25" s="40">
        <v>0</v>
      </c>
      <c r="I25" s="40">
        <v>0</v>
      </c>
      <c r="J25" s="40">
        <v>0</v>
      </c>
      <c r="K25" s="40">
        <v>0</v>
      </c>
    </row>
    <row r="26" spans="1:11" ht="13.5" thickBot="1">
      <c r="A26" s="60" t="s">
        <v>57</v>
      </c>
      <c r="B26" s="15"/>
      <c r="C26" s="45">
        <f aca="true" t="shared" si="1" ref="C26:K26">SUM(C19:C25)</f>
        <v>3346922</v>
      </c>
      <c r="D26" s="45">
        <f t="shared" si="1"/>
        <v>2724577.09</v>
      </c>
      <c r="E26" s="45">
        <f t="shared" si="1"/>
        <v>2192992.34</v>
      </c>
      <c r="F26" s="61">
        <f t="shared" si="1"/>
        <v>2487007.13</v>
      </c>
      <c r="G26" s="45">
        <f t="shared" si="1"/>
        <v>2390172.03</v>
      </c>
      <c r="H26" s="45">
        <f t="shared" si="1"/>
        <v>2766272.15</v>
      </c>
      <c r="I26" s="45">
        <f t="shared" si="1"/>
        <v>2523000</v>
      </c>
      <c r="J26" s="45">
        <f t="shared" si="1"/>
        <v>1676507.87</v>
      </c>
      <c r="K26" s="45">
        <f t="shared" si="1"/>
        <v>2547000</v>
      </c>
    </row>
    <row r="27" spans="1:11" ht="5.25" customHeight="1" thickBot="1">
      <c r="A27" s="15"/>
      <c r="B27" s="15"/>
      <c r="C27" s="62"/>
      <c r="D27" s="62"/>
      <c r="E27" s="62"/>
      <c r="F27" s="62"/>
      <c r="G27" s="62"/>
      <c r="H27" s="62"/>
      <c r="I27" s="62"/>
      <c r="J27" s="62"/>
      <c r="K27" s="62"/>
    </row>
    <row r="28" spans="1:11" ht="13.5" thickBot="1">
      <c r="A28" s="63" t="s">
        <v>58</v>
      </c>
      <c r="B28" s="46"/>
      <c r="C28" s="45">
        <v>4685000</v>
      </c>
      <c r="D28" s="45">
        <v>5205146.23</v>
      </c>
      <c r="E28" s="45">
        <v>6100000</v>
      </c>
      <c r="F28" s="64">
        <v>6368000</v>
      </c>
      <c r="G28" s="64">
        <v>6732518.48</v>
      </c>
      <c r="H28" s="65">
        <v>6596000</v>
      </c>
      <c r="I28" s="45">
        <v>6879757</v>
      </c>
      <c r="J28" s="65">
        <v>3339756.77</v>
      </c>
      <c r="K28" s="45">
        <v>6880000</v>
      </c>
    </row>
    <row r="29" spans="1:11" ht="6" customHeight="1" thickBot="1">
      <c r="A29" s="15"/>
      <c r="B29" s="15"/>
      <c r="C29" s="62"/>
      <c r="D29" s="62"/>
      <c r="E29" s="62"/>
      <c r="F29" s="62"/>
      <c r="G29" s="62"/>
      <c r="H29" s="12"/>
      <c r="I29" s="12"/>
      <c r="J29" s="12"/>
      <c r="K29" s="12"/>
    </row>
    <row r="30" spans="1:11" ht="13.5" thickBot="1">
      <c r="A30" s="66" t="s">
        <v>59</v>
      </c>
      <c r="B30" s="15"/>
      <c r="C30" s="67">
        <f aca="true" t="shared" si="2" ref="C30:K30">C28+C26-C17</f>
        <v>-206147</v>
      </c>
      <c r="D30" s="67">
        <f t="shared" si="2"/>
        <v>206145.3200000003</v>
      </c>
      <c r="E30" s="67">
        <f t="shared" si="2"/>
        <v>23406.610000000335</v>
      </c>
      <c r="F30" s="67">
        <f t="shared" si="2"/>
        <v>-105925.09000000171</v>
      </c>
      <c r="G30" s="67">
        <f t="shared" si="2"/>
        <v>88684.08999999985</v>
      </c>
      <c r="H30" s="67">
        <f t="shared" si="2"/>
        <v>-83756.76999999769</v>
      </c>
      <c r="I30" s="68">
        <f t="shared" si="2"/>
        <v>83757</v>
      </c>
      <c r="J30" s="67">
        <f t="shared" si="2"/>
        <v>773263.3000000007</v>
      </c>
      <c r="K30" s="68">
        <f t="shared" si="2"/>
        <v>0</v>
      </c>
    </row>
    <row r="31" spans="1:11" ht="6.75" customHeight="1">
      <c r="A31" s="15"/>
      <c r="B31" s="15"/>
      <c r="C31" s="46"/>
      <c r="D31" s="46"/>
      <c r="E31" s="46"/>
      <c r="F31" s="46"/>
      <c r="G31" s="46"/>
      <c r="H31" s="46"/>
      <c r="I31" s="12"/>
      <c r="J31" s="12"/>
      <c r="K31" s="12"/>
    </row>
    <row r="32" spans="1:11" ht="13.5" hidden="1" thickBot="1">
      <c r="A32" s="69"/>
      <c r="B32" s="70"/>
      <c r="C32" s="71"/>
      <c r="D32" s="71"/>
      <c r="E32" s="71"/>
      <c r="F32" s="71"/>
      <c r="G32" s="71"/>
      <c r="H32" s="71"/>
      <c r="I32" s="72" t="s">
        <v>60</v>
      </c>
      <c r="J32" s="72" t="s">
        <v>60</v>
      </c>
      <c r="K32" s="73">
        <f>K28-H28</f>
        <v>284000</v>
      </c>
    </row>
    <row r="33" spans="1:11" ht="13.5" hidden="1" thickBot="1">
      <c r="A33" s="15" t="s">
        <v>61</v>
      </c>
      <c r="B33" s="70"/>
      <c r="C33" s="71"/>
      <c r="D33" s="71"/>
      <c r="E33" s="71"/>
      <c r="F33" s="71"/>
      <c r="G33" s="74"/>
      <c r="H33" s="71"/>
      <c r="I33" s="75" t="s">
        <v>62</v>
      </c>
      <c r="J33" s="75" t="s">
        <v>62</v>
      </c>
      <c r="K33" s="76">
        <f>K32/H28</f>
        <v>0.0430563978168587</v>
      </c>
    </row>
    <row r="34" spans="2:11" ht="12.75">
      <c r="B34" s="15"/>
      <c r="C34" s="46"/>
      <c r="D34" s="46"/>
      <c r="E34" s="46"/>
      <c r="F34" s="46"/>
      <c r="G34" s="46"/>
      <c r="H34" s="46"/>
      <c r="I34" s="78"/>
      <c r="J34" s="12"/>
      <c r="K34" s="12"/>
    </row>
    <row r="35" spans="2:11" ht="12.75">
      <c r="B35" s="15"/>
      <c r="C35" s="46"/>
      <c r="D35" s="46"/>
      <c r="E35" s="46"/>
      <c r="F35" s="46"/>
      <c r="G35" s="46"/>
      <c r="H35" s="46"/>
      <c r="I35" s="12"/>
      <c r="J35" s="12"/>
      <c r="K35" s="12"/>
    </row>
    <row r="36" spans="1:11" ht="12.75">
      <c r="A36" s="79"/>
      <c r="B36" s="80"/>
      <c r="C36" s="81"/>
      <c r="D36" s="81"/>
      <c r="E36" s="81"/>
      <c r="F36" s="81"/>
      <c r="G36" s="81"/>
      <c r="H36" s="81"/>
      <c r="I36" s="82"/>
      <c r="J36" s="81"/>
      <c r="K36" s="83"/>
    </row>
    <row r="37" spans="1:8" ht="12.75">
      <c r="A37" s="15"/>
      <c r="B37" s="15"/>
      <c r="C37" s="46"/>
      <c r="D37" s="46"/>
      <c r="E37" s="46"/>
      <c r="F37" s="12"/>
      <c r="G37" s="12"/>
      <c r="H37" s="12"/>
    </row>
    <row r="38" spans="1:8" ht="12.75">
      <c r="A38" s="79"/>
      <c r="B38" s="80"/>
      <c r="C38" s="81"/>
      <c r="D38" s="81"/>
      <c r="E38" s="81"/>
      <c r="F38" s="81"/>
      <c r="G38" s="81"/>
      <c r="H38" s="83"/>
    </row>
    <row r="39" spans="1:8" ht="12.75">
      <c r="A39" s="85"/>
      <c r="B39" s="80"/>
      <c r="C39" s="81"/>
      <c r="D39" s="81"/>
      <c r="E39" s="81"/>
      <c r="F39" s="81"/>
      <c r="G39" s="81"/>
      <c r="H39" s="83"/>
    </row>
  </sheetData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7">
      <selection activeCell="K12" sqref="K12"/>
    </sheetView>
  </sheetViews>
  <sheetFormatPr defaultColWidth="9.140625" defaultRowHeight="12.75"/>
  <cols>
    <col min="1" max="1" width="24.421875" style="77" customWidth="1"/>
    <col min="2" max="2" width="12.7109375" style="77" hidden="1" customWidth="1"/>
    <col min="3" max="3" width="0.5625" style="77" customWidth="1"/>
    <col min="4" max="10" width="12.7109375" style="77" customWidth="1"/>
    <col min="11" max="12" width="12.7109375" style="14" customWidth="1"/>
    <col min="13" max="16384" width="9.140625" style="14" customWidth="1"/>
  </cols>
  <sheetData>
    <row r="1" spans="1:14" ht="15.75">
      <c r="A1" s="9" t="s">
        <v>26</v>
      </c>
      <c r="B1" s="9"/>
      <c r="C1" s="9"/>
      <c r="D1" s="9"/>
      <c r="E1" s="9"/>
      <c r="F1" s="9" t="s">
        <v>63</v>
      </c>
      <c r="G1" s="9"/>
      <c r="H1" s="9"/>
      <c r="I1" s="9"/>
      <c r="J1" s="9"/>
      <c r="K1" s="86"/>
      <c r="L1" s="9" t="s">
        <v>63</v>
      </c>
      <c r="M1" s="87"/>
      <c r="N1" s="88"/>
    </row>
    <row r="2" spans="1:14" ht="13.5" thickBot="1">
      <c r="A2" s="15"/>
      <c r="B2" s="15"/>
      <c r="C2" s="15"/>
      <c r="D2" s="89"/>
      <c r="E2" s="89"/>
      <c r="F2" s="89"/>
      <c r="G2" s="89"/>
      <c r="H2" s="89"/>
      <c r="I2" s="89"/>
      <c r="J2" s="89"/>
      <c r="K2" s="90"/>
      <c r="L2" s="91"/>
      <c r="M2" s="87"/>
      <c r="N2" s="88"/>
    </row>
    <row r="3" spans="1:14" ht="31.5" customHeight="1" thickBot="1">
      <c r="A3" s="19"/>
      <c r="B3" s="15"/>
      <c r="C3" s="15"/>
      <c r="D3" s="92" t="s">
        <v>28</v>
      </c>
      <c r="E3" s="92" t="s">
        <v>29</v>
      </c>
      <c r="F3" s="92" t="s">
        <v>30</v>
      </c>
      <c r="G3" s="92" t="s">
        <v>31</v>
      </c>
      <c r="H3" s="92" t="s">
        <v>32</v>
      </c>
      <c r="I3" s="92" t="s">
        <v>33</v>
      </c>
      <c r="J3" s="92" t="s">
        <v>34</v>
      </c>
      <c r="K3" s="93" t="s">
        <v>64</v>
      </c>
      <c r="L3" s="92">
        <v>2012</v>
      </c>
      <c r="M3" s="87"/>
      <c r="N3" s="88"/>
    </row>
    <row r="4" spans="1:14" ht="12.75">
      <c r="A4" s="24" t="s">
        <v>36</v>
      </c>
      <c r="B4" s="15"/>
      <c r="C4" s="94"/>
      <c r="D4" s="27">
        <v>187368.5</v>
      </c>
      <c r="E4" s="27">
        <v>246798.5</v>
      </c>
      <c r="F4" s="95">
        <v>954383</v>
      </c>
      <c r="G4" s="95">
        <v>575398.8</v>
      </c>
      <c r="H4" s="95">
        <v>471768.2</v>
      </c>
      <c r="I4" s="95">
        <v>620061.13</v>
      </c>
      <c r="J4" s="27">
        <v>470000</v>
      </c>
      <c r="K4" s="95">
        <v>131912.17</v>
      </c>
      <c r="L4" s="27">
        <v>541000</v>
      </c>
      <c r="M4" s="96"/>
      <c r="N4" s="88"/>
    </row>
    <row r="5" spans="1:14" ht="12.75">
      <c r="A5" s="31" t="s">
        <v>37</v>
      </c>
      <c r="B5" s="15"/>
      <c r="C5" s="97"/>
      <c r="D5" s="34">
        <v>455045</v>
      </c>
      <c r="E5" s="34">
        <v>1072138</v>
      </c>
      <c r="F5" s="98">
        <v>903248.36</v>
      </c>
      <c r="G5" s="98">
        <v>1054094.24</v>
      </c>
      <c r="H5" s="98">
        <v>1542125.6</v>
      </c>
      <c r="I5" s="98">
        <v>1636243.12</v>
      </c>
      <c r="J5" s="34">
        <v>1477000</v>
      </c>
      <c r="K5" s="98">
        <v>418539.5</v>
      </c>
      <c r="L5" s="34">
        <v>1360000</v>
      </c>
      <c r="M5" s="99"/>
      <c r="N5" s="88"/>
    </row>
    <row r="6" spans="1:14" ht="12.75">
      <c r="A6" s="31" t="s">
        <v>38</v>
      </c>
      <c r="B6" s="15"/>
      <c r="C6" s="97"/>
      <c r="D6" s="34">
        <v>1051385</v>
      </c>
      <c r="E6" s="34">
        <v>1015012</v>
      </c>
      <c r="F6" s="98">
        <v>1024426.47</v>
      </c>
      <c r="G6" s="98">
        <v>953202.21</v>
      </c>
      <c r="H6" s="98">
        <v>881245</v>
      </c>
      <c r="I6" s="98">
        <v>828231</v>
      </c>
      <c r="J6" s="34">
        <v>860000</v>
      </c>
      <c r="K6" s="98">
        <v>471965</v>
      </c>
      <c r="L6" s="34">
        <v>860000</v>
      </c>
      <c r="M6" s="99"/>
      <c r="N6" s="88"/>
    </row>
    <row r="7" spans="1:14" ht="12.75">
      <c r="A7" s="31" t="s">
        <v>39</v>
      </c>
      <c r="B7" s="15"/>
      <c r="C7" s="97"/>
      <c r="D7" s="34">
        <v>97949</v>
      </c>
      <c r="E7" s="34">
        <v>107873</v>
      </c>
      <c r="F7" s="98">
        <v>75603</v>
      </c>
      <c r="G7" s="98">
        <v>130264.5</v>
      </c>
      <c r="H7" s="98">
        <v>123757</v>
      </c>
      <c r="I7" s="98">
        <v>155261.8</v>
      </c>
      <c r="J7" s="34">
        <v>130000</v>
      </c>
      <c r="K7" s="98">
        <v>35514.65</v>
      </c>
      <c r="L7" s="34">
        <v>130000</v>
      </c>
      <c r="M7" s="99"/>
      <c r="N7" s="88"/>
    </row>
    <row r="8" spans="1:14" ht="12.75">
      <c r="A8" s="31" t="s">
        <v>40</v>
      </c>
      <c r="B8" s="15"/>
      <c r="C8" s="97"/>
      <c r="D8" s="34">
        <v>983565</v>
      </c>
      <c r="E8" s="34">
        <v>1112084</v>
      </c>
      <c r="F8" s="98">
        <v>761276.4</v>
      </c>
      <c r="G8" s="98">
        <v>1046161.7</v>
      </c>
      <c r="H8" s="98">
        <v>1090556.61</v>
      </c>
      <c r="I8" s="98">
        <v>941193.1</v>
      </c>
      <c r="J8" s="34">
        <v>1150000</v>
      </c>
      <c r="K8" s="98">
        <v>480362.37</v>
      </c>
      <c r="L8" s="34">
        <v>1100000</v>
      </c>
      <c r="M8" s="99"/>
      <c r="N8" s="88"/>
    </row>
    <row r="9" spans="1:14" ht="12.75">
      <c r="A9" s="31" t="s">
        <v>41</v>
      </c>
      <c r="B9" s="15"/>
      <c r="C9" s="97"/>
      <c r="D9" s="34">
        <v>377354</v>
      </c>
      <c r="E9" s="34">
        <v>131423</v>
      </c>
      <c r="F9" s="98">
        <v>465734</v>
      </c>
      <c r="G9" s="98">
        <v>415273</v>
      </c>
      <c r="H9" s="98">
        <v>467531</v>
      </c>
      <c r="I9" s="98">
        <v>436189.1</v>
      </c>
      <c r="J9" s="34">
        <v>538000</v>
      </c>
      <c r="K9" s="98">
        <v>280086.69</v>
      </c>
      <c r="L9" s="34">
        <v>540000</v>
      </c>
      <c r="M9" s="99"/>
      <c r="N9" s="88"/>
    </row>
    <row r="10" spans="1:14" ht="12.75">
      <c r="A10" s="31" t="s">
        <v>42</v>
      </c>
      <c r="B10" s="15"/>
      <c r="C10" s="97"/>
      <c r="D10" s="34">
        <v>0</v>
      </c>
      <c r="E10" s="34">
        <v>0</v>
      </c>
      <c r="F10" s="98">
        <v>0</v>
      </c>
      <c r="G10" s="98">
        <v>0</v>
      </c>
      <c r="H10" s="98">
        <v>0</v>
      </c>
      <c r="I10" s="98">
        <v>0</v>
      </c>
      <c r="J10" s="34">
        <v>0</v>
      </c>
      <c r="K10" s="98">
        <v>0</v>
      </c>
      <c r="L10" s="34">
        <v>0</v>
      </c>
      <c r="M10" s="99"/>
      <c r="N10" s="88"/>
    </row>
    <row r="11" spans="1:14" ht="12.75">
      <c r="A11" s="31" t="s">
        <v>65</v>
      </c>
      <c r="B11" s="15"/>
      <c r="C11" s="97"/>
      <c r="D11" s="34">
        <v>844936.5</v>
      </c>
      <c r="E11" s="34">
        <v>1022464.5</v>
      </c>
      <c r="F11" s="98">
        <v>883617.84</v>
      </c>
      <c r="G11" s="98">
        <v>873456.81</v>
      </c>
      <c r="H11" s="98">
        <v>738243.1</v>
      </c>
      <c r="I11" s="98">
        <v>692724.8</v>
      </c>
      <c r="J11" s="34">
        <v>680000</v>
      </c>
      <c r="K11" s="98">
        <v>362926.63</v>
      </c>
      <c r="L11" s="34">
        <v>690000</v>
      </c>
      <c r="M11" s="99"/>
      <c r="N11" s="88"/>
    </row>
    <row r="12" spans="1:14" ht="12.75">
      <c r="A12" s="31" t="s">
        <v>44</v>
      </c>
      <c r="B12" s="15"/>
      <c r="C12" s="97"/>
      <c r="D12" s="34">
        <v>113178</v>
      </c>
      <c r="E12" s="34">
        <v>176314</v>
      </c>
      <c r="F12" s="98">
        <v>87305.16</v>
      </c>
      <c r="G12" s="98">
        <v>79748</v>
      </c>
      <c r="H12" s="98">
        <v>0</v>
      </c>
      <c r="I12" s="98">
        <v>98981</v>
      </c>
      <c r="J12" s="34">
        <v>80000</v>
      </c>
      <c r="K12" s="98">
        <v>64461</v>
      </c>
      <c r="L12" s="34">
        <v>150000</v>
      </c>
      <c r="M12" s="99"/>
      <c r="N12" s="88"/>
    </row>
    <row r="13" spans="1:14" ht="25.5" customHeight="1">
      <c r="A13" s="36" t="s">
        <v>45</v>
      </c>
      <c r="B13" s="15"/>
      <c r="C13" s="97"/>
      <c r="D13" s="34">
        <v>54600</v>
      </c>
      <c r="E13" s="34">
        <v>87700</v>
      </c>
      <c r="F13" s="98">
        <v>0</v>
      </c>
      <c r="G13" s="98"/>
      <c r="H13" s="98">
        <v>0</v>
      </c>
      <c r="I13" s="98">
        <v>14000</v>
      </c>
      <c r="J13" s="34">
        <v>100000</v>
      </c>
      <c r="K13" s="98">
        <v>0</v>
      </c>
      <c r="L13" s="34">
        <v>100000</v>
      </c>
      <c r="M13" s="99"/>
      <c r="N13" s="88"/>
    </row>
    <row r="14" spans="1:14" ht="12.75">
      <c r="A14" s="31" t="s">
        <v>46</v>
      </c>
      <c r="B14" s="15"/>
      <c r="C14" s="97"/>
      <c r="D14" s="34">
        <v>29522</v>
      </c>
      <c r="E14" s="34">
        <v>108022</v>
      </c>
      <c r="F14" s="98">
        <v>70648</v>
      </c>
      <c r="G14" s="98">
        <v>69575.1</v>
      </c>
      <c r="H14" s="98">
        <v>15966</v>
      </c>
      <c r="I14" s="98">
        <v>0</v>
      </c>
      <c r="J14" s="34">
        <v>0</v>
      </c>
      <c r="K14" s="98">
        <v>0</v>
      </c>
      <c r="L14" s="34">
        <v>0</v>
      </c>
      <c r="M14" s="99"/>
      <c r="N14" s="88"/>
    </row>
    <row r="15" spans="1:14" ht="12.75">
      <c r="A15" s="31" t="s">
        <v>47</v>
      </c>
      <c r="B15" s="15"/>
      <c r="C15" s="97"/>
      <c r="D15" s="34">
        <v>106792</v>
      </c>
      <c r="E15" s="34">
        <v>167198</v>
      </c>
      <c r="F15" s="98">
        <v>177288</v>
      </c>
      <c r="G15" s="98">
        <v>118787</v>
      </c>
      <c r="H15" s="98">
        <v>177880</v>
      </c>
      <c r="I15" s="98">
        <v>207293</v>
      </c>
      <c r="J15" s="34">
        <v>180000</v>
      </c>
      <c r="K15" s="98">
        <v>232456</v>
      </c>
      <c r="L15" s="34">
        <v>200000</v>
      </c>
      <c r="M15" s="99"/>
      <c r="N15" s="88"/>
    </row>
    <row r="16" spans="1:14" ht="13.5" thickBot="1">
      <c r="A16" s="38" t="s">
        <v>48</v>
      </c>
      <c r="B16" s="15"/>
      <c r="C16" s="15"/>
      <c r="D16" s="40">
        <v>0</v>
      </c>
      <c r="E16" s="40">
        <v>0</v>
      </c>
      <c r="F16" s="100">
        <v>0</v>
      </c>
      <c r="G16" s="100">
        <v>0</v>
      </c>
      <c r="H16" s="100">
        <v>0</v>
      </c>
      <c r="I16" s="40">
        <v>0</v>
      </c>
      <c r="J16" s="40">
        <v>0</v>
      </c>
      <c r="K16" s="100">
        <v>0</v>
      </c>
      <c r="L16" s="40">
        <v>5000</v>
      </c>
      <c r="M16" s="99"/>
      <c r="N16" s="88"/>
    </row>
    <row r="17" spans="1:14" ht="13.5" thickBot="1">
      <c r="A17" s="43" t="s">
        <v>49</v>
      </c>
      <c r="B17" s="15"/>
      <c r="C17" s="15"/>
      <c r="D17" s="61">
        <f aca="true" t="shared" si="0" ref="D17:L17">SUM(D4:D16)</f>
        <v>4301695</v>
      </c>
      <c r="E17" s="61">
        <f t="shared" si="0"/>
        <v>5247027</v>
      </c>
      <c r="F17" s="61">
        <f t="shared" si="0"/>
        <v>5403530.23</v>
      </c>
      <c r="G17" s="61">
        <f t="shared" si="0"/>
        <v>5315961.359999999</v>
      </c>
      <c r="H17" s="61">
        <f t="shared" si="0"/>
        <v>5509072.51</v>
      </c>
      <c r="I17" s="61">
        <f t="shared" si="0"/>
        <v>5630178.05</v>
      </c>
      <c r="J17" s="61">
        <f t="shared" si="0"/>
        <v>5665000</v>
      </c>
      <c r="K17" s="61">
        <f t="shared" si="0"/>
        <v>2478224.01</v>
      </c>
      <c r="L17" s="61">
        <f t="shared" si="0"/>
        <v>5676000</v>
      </c>
      <c r="M17" s="101"/>
      <c r="N17" s="87"/>
    </row>
    <row r="18" spans="1:14" ht="13.5" thickBot="1">
      <c r="A18" s="15"/>
      <c r="B18" s="15"/>
      <c r="C18" s="15"/>
      <c r="D18" s="46"/>
      <c r="E18" s="46"/>
      <c r="F18" s="46"/>
      <c r="G18" s="46"/>
      <c r="H18" s="46"/>
      <c r="I18" s="46"/>
      <c r="J18" s="46"/>
      <c r="K18" s="46"/>
      <c r="L18" s="46"/>
      <c r="M18" s="101"/>
      <c r="N18" s="87"/>
    </row>
    <row r="19" spans="1:14" ht="12.75">
      <c r="A19" s="24" t="s">
        <v>50</v>
      </c>
      <c r="B19" s="15"/>
      <c r="C19" s="102"/>
      <c r="D19" s="27">
        <v>1096263</v>
      </c>
      <c r="E19" s="27">
        <v>1313712</v>
      </c>
      <c r="F19" s="95">
        <v>796755.4</v>
      </c>
      <c r="G19" s="95">
        <v>907906</v>
      </c>
      <c r="H19" s="95">
        <v>881245</v>
      </c>
      <c r="I19" s="95">
        <v>828231</v>
      </c>
      <c r="J19" s="27">
        <v>860000</v>
      </c>
      <c r="K19" s="95">
        <v>471965</v>
      </c>
      <c r="L19" s="27">
        <v>860000</v>
      </c>
      <c r="M19" s="101"/>
      <c r="N19" s="87"/>
    </row>
    <row r="20" spans="1:14" ht="12.75">
      <c r="A20" s="52" t="s">
        <v>66</v>
      </c>
      <c r="B20" s="15"/>
      <c r="C20" s="32"/>
      <c r="D20" s="53">
        <v>26070</v>
      </c>
      <c r="E20" s="53">
        <v>0</v>
      </c>
      <c r="F20" s="98">
        <v>3128</v>
      </c>
      <c r="G20" s="98"/>
      <c r="H20" s="98">
        <v>20900</v>
      </c>
      <c r="I20" s="98">
        <v>0</v>
      </c>
      <c r="J20" s="53">
        <v>0</v>
      </c>
      <c r="K20" s="98">
        <v>0</v>
      </c>
      <c r="L20" s="53">
        <v>25000</v>
      </c>
      <c r="M20" s="101"/>
      <c r="N20" s="87"/>
    </row>
    <row r="21" spans="1:14" ht="12.75">
      <c r="A21" s="31" t="s">
        <v>52</v>
      </c>
      <c r="B21" s="15"/>
      <c r="C21" s="32"/>
      <c r="D21" s="34">
        <v>34950</v>
      </c>
      <c r="E21" s="34">
        <v>34200</v>
      </c>
      <c r="F21" s="98">
        <v>35300</v>
      </c>
      <c r="G21" s="98">
        <v>49180</v>
      </c>
      <c r="H21" s="98">
        <v>54800</v>
      </c>
      <c r="I21" s="98">
        <v>51840</v>
      </c>
      <c r="J21" s="34">
        <v>45000</v>
      </c>
      <c r="K21" s="98">
        <v>26080</v>
      </c>
      <c r="L21" s="34">
        <v>56000</v>
      </c>
      <c r="M21" s="101"/>
      <c r="N21" s="87"/>
    </row>
    <row r="22" spans="1:14" ht="12.75">
      <c r="A22" s="31" t="s">
        <v>53</v>
      </c>
      <c r="B22" s="15"/>
      <c r="C22" s="32"/>
      <c r="D22" s="34">
        <v>84330</v>
      </c>
      <c r="E22" s="34">
        <v>127492.67</v>
      </c>
      <c r="F22" s="98">
        <v>168330</v>
      </c>
      <c r="G22" s="98">
        <v>126765</v>
      </c>
      <c r="H22" s="98">
        <v>223730.5</v>
      </c>
      <c r="I22" s="98">
        <v>143665.14</v>
      </c>
      <c r="J22" s="34">
        <v>225000</v>
      </c>
      <c r="K22" s="98">
        <v>71215.91</v>
      </c>
      <c r="L22" s="34">
        <v>200000</v>
      </c>
      <c r="M22" s="99"/>
      <c r="N22" s="87"/>
    </row>
    <row r="23" spans="1:14" ht="12.75">
      <c r="A23" s="31" t="s">
        <v>54</v>
      </c>
      <c r="B23" s="15"/>
      <c r="C23" s="32"/>
      <c r="D23" s="34">
        <v>6273.5</v>
      </c>
      <c r="E23" s="34">
        <v>11465.49</v>
      </c>
      <c r="F23" s="98">
        <v>19017.33</v>
      </c>
      <c r="G23" s="98">
        <v>51969.93</v>
      </c>
      <c r="H23" s="98">
        <v>16436.82</v>
      </c>
      <c r="I23" s="98">
        <v>7904.74</v>
      </c>
      <c r="J23" s="34">
        <v>20000</v>
      </c>
      <c r="K23" s="98">
        <v>3706.11</v>
      </c>
      <c r="L23" s="34">
        <v>5000</v>
      </c>
      <c r="M23" s="99"/>
      <c r="N23" s="87"/>
    </row>
    <row r="24" spans="1:14" ht="12.75">
      <c r="A24" s="31" t="s">
        <v>55</v>
      </c>
      <c r="B24" s="15"/>
      <c r="C24" s="32"/>
      <c r="D24" s="34">
        <v>107452.5</v>
      </c>
      <c r="E24" s="34">
        <v>463644.43</v>
      </c>
      <c r="F24" s="98">
        <v>578934.42</v>
      </c>
      <c r="G24" s="98">
        <v>179576.5</v>
      </c>
      <c r="H24" s="98">
        <v>154395.5</v>
      </c>
      <c r="I24" s="98">
        <v>183573.5</v>
      </c>
      <c r="J24" s="34">
        <v>80000</v>
      </c>
      <c r="K24" s="98">
        <v>59728</v>
      </c>
      <c r="L24" s="34">
        <v>95000</v>
      </c>
      <c r="M24" s="99"/>
      <c r="N24" s="87"/>
    </row>
    <row r="25" spans="1:14" ht="13.5" thickBot="1">
      <c r="A25" s="38"/>
      <c r="B25" s="15"/>
      <c r="C25" s="15"/>
      <c r="D25" s="40"/>
      <c r="E25" s="40"/>
      <c r="F25" s="40"/>
      <c r="G25" s="40"/>
      <c r="H25" s="40"/>
      <c r="I25" s="40"/>
      <c r="J25" s="40"/>
      <c r="K25" s="40"/>
      <c r="L25" s="40"/>
      <c r="M25" s="99"/>
      <c r="N25" s="87"/>
    </row>
    <row r="26" spans="1:14" ht="13.5" thickBot="1">
      <c r="A26" s="60" t="s">
        <v>57</v>
      </c>
      <c r="B26" s="15"/>
      <c r="C26" s="15"/>
      <c r="D26" s="45">
        <f aca="true" t="shared" si="1" ref="D26:L26">SUM(D19:D25)</f>
        <v>1355339</v>
      </c>
      <c r="E26" s="45">
        <f t="shared" si="1"/>
        <v>1950514.5899999999</v>
      </c>
      <c r="F26" s="45">
        <f t="shared" si="1"/>
        <v>1601465.15</v>
      </c>
      <c r="G26" s="45">
        <f t="shared" si="1"/>
        <v>1315397.43</v>
      </c>
      <c r="H26" s="45">
        <f t="shared" si="1"/>
        <v>1351507.82</v>
      </c>
      <c r="I26" s="45">
        <f t="shared" si="1"/>
        <v>1215214.38</v>
      </c>
      <c r="J26" s="45">
        <f t="shared" si="1"/>
        <v>1230000</v>
      </c>
      <c r="K26" s="45">
        <f t="shared" si="1"/>
        <v>632695.02</v>
      </c>
      <c r="L26" s="45">
        <f t="shared" si="1"/>
        <v>1241000</v>
      </c>
      <c r="M26" s="99"/>
      <c r="N26" s="87"/>
    </row>
    <row r="27" spans="1:14" ht="9.75" customHeight="1" thickBot="1">
      <c r="A27" s="15"/>
      <c r="B27" s="15"/>
      <c r="C27" s="15"/>
      <c r="D27" s="103"/>
      <c r="E27" s="103"/>
      <c r="F27" s="103"/>
      <c r="G27" s="103"/>
      <c r="H27" s="103"/>
      <c r="I27" s="103"/>
      <c r="J27" s="103"/>
      <c r="K27" s="103"/>
      <c r="L27" s="103"/>
      <c r="M27" s="99"/>
      <c r="N27" s="87"/>
    </row>
    <row r="28" spans="1:14" s="13" customFormat="1" ht="13.5" thickBot="1">
      <c r="A28" s="63" t="s">
        <v>58</v>
      </c>
      <c r="B28" s="46"/>
      <c r="C28" s="46"/>
      <c r="D28" s="45">
        <v>3058000</v>
      </c>
      <c r="E28" s="45">
        <v>3493000</v>
      </c>
      <c r="F28" s="104">
        <v>3806829</v>
      </c>
      <c r="G28" s="104">
        <v>3970000</v>
      </c>
      <c r="H28" s="104">
        <v>4160000</v>
      </c>
      <c r="I28" s="104">
        <v>4435000</v>
      </c>
      <c r="J28" s="45">
        <v>4435000</v>
      </c>
      <c r="K28" s="104">
        <v>2217000</v>
      </c>
      <c r="L28" s="45">
        <v>4435000</v>
      </c>
      <c r="M28" s="101"/>
      <c r="N28" s="105"/>
    </row>
    <row r="29" spans="1:14" ht="6.75" customHeight="1" thickBot="1">
      <c r="A29" s="15"/>
      <c r="B29" s="15"/>
      <c r="C29" s="15"/>
      <c r="D29" s="103"/>
      <c r="E29" s="103"/>
      <c r="F29" s="103"/>
      <c r="G29" s="103"/>
      <c r="H29" s="103"/>
      <c r="I29" s="86"/>
      <c r="J29" s="86"/>
      <c r="K29" s="86"/>
      <c r="L29" s="86"/>
      <c r="M29" s="101"/>
      <c r="N29" s="87"/>
    </row>
    <row r="30" spans="1:14" ht="13.5" thickBot="1">
      <c r="A30" s="106" t="s">
        <v>59</v>
      </c>
      <c r="B30" s="107"/>
      <c r="C30" s="107"/>
      <c r="D30" s="108">
        <f aca="true" t="shared" si="2" ref="D30:L30">D28+D26-D17</f>
        <v>111644</v>
      </c>
      <c r="E30" s="108">
        <f t="shared" si="2"/>
        <v>196487.58999999985</v>
      </c>
      <c r="F30" s="108">
        <f t="shared" si="2"/>
        <v>4763.9199999999255</v>
      </c>
      <c r="G30" s="108">
        <f t="shared" si="2"/>
        <v>-30563.929999999702</v>
      </c>
      <c r="H30" s="108">
        <f t="shared" si="2"/>
        <v>2435.3100000005215</v>
      </c>
      <c r="I30" s="108">
        <f t="shared" si="2"/>
        <v>20036.330000000075</v>
      </c>
      <c r="J30" s="109">
        <f t="shared" si="2"/>
        <v>0</v>
      </c>
      <c r="K30" s="108">
        <f t="shared" si="2"/>
        <v>371471.01000000024</v>
      </c>
      <c r="L30" s="109">
        <f t="shared" si="2"/>
        <v>0</v>
      </c>
      <c r="M30" s="101"/>
      <c r="N30" s="110"/>
    </row>
    <row r="31" spans="1:14" ht="6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86"/>
      <c r="L31" s="86"/>
      <c r="M31" s="101"/>
      <c r="N31" s="87"/>
    </row>
    <row r="32" spans="1:14" ht="13.5" hidden="1" thickBot="1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111" t="s">
        <v>60</v>
      </c>
      <c r="L32" s="73">
        <f>L28-I28</f>
        <v>0</v>
      </c>
      <c r="M32" s="101"/>
      <c r="N32" s="88"/>
    </row>
    <row r="33" spans="1:14" ht="0.75" customHeight="1" hidden="1" thickBot="1">
      <c r="A33" s="15" t="s">
        <v>61</v>
      </c>
      <c r="B33" s="70"/>
      <c r="C33" s="70"/>
      <c r="D33" s="70"/>
      <c r="E33" s="70"/>
      <c r="F33" s="70"/>
      <c r="G33" s="70"/>
      <c r="H33" s="70"/>
      <c r="I33" s="70"/>
      <c r="J33" s="70"/>
      <c r="K33" s="112" t="s">
        <v>62</v>
      </c>
      <c r="L33" s="113">
        <f>L32/I28</f>
        <v>0</v>
      </c>
      <c r="M33" s="101"/>
      <c r="N33" s="88"/>
    </row>
    <row r="34" spans="2:14" ht="12.75">
      <c r="B34" s="15"/>
      <c r="C34" s="15"/>
      <c r="D34" s="15"/>
      <c r="E34" s="15"/>
      <c r="F34" s="15"/>
      <c r="G34" s="15"/>
      <c r="H34" s="15"/>
      <c r="I34" s="15"/>
      <c r="J34" s="15"/>
      <c r="K34" s="86"/>
      <c r="L34" s="86"/>
      <c r="M34" s="87"/>
      <c r="N34" s="88"/>
    </row>
    <row r="35" spans="2:14" ht="12.75">
      <c r="B35" s="15"/>
      <c r="C35" s="15"/>
      <c r="D35" s="15"/>
      <c r="E35" s="15"/>
      <c r="F35" s="15"/>
      <c r="G35" s="15"/>
      <c r="H35" s="15"/>
      <c r="I35" s="15"/>
      <c r="J35" s="15"/>
      <c r="K35" s="86"/>
      <c r="L35" s="86"/>
      <c r="M35" s="87"/>
      <c r="N35" s="88"/>
    </row>
    <row r="36" spans="1:14" ht="12.75">
      <c r="A36" s="114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110"/>
      <c r="M36" s="87"/>
      <c r="N36" s="88"/>
    </row>
    <row r="37" spans="1:14" ht="12.75">
      <c r="A37" s="115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110"/>
      <c r="M37" s="87"/>
      <c r="N37" s="88"/>
    </row>
  </sheetData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B1">
      <selection activeCell="K12" sqref="K12"/>
    </sheetView>
  </sheetViews>
  <sheetFormatPr defaultColWidth="9.140625" defaultRowHeight="12.75"/>
  <cols>
    <col min="1" max="1" width="22.8515625" style="77" customWidth="1"/>
    <col min="2" max="2" width="1.28515625" style="77" customWidth="1"/>
    <col min="3" max="9" width="12.7109375" style="77" customWidth="1"/>
    <col min="10" max="11" width="12.7109375" style="14" customWidth="1"/>
    <col min="12" max="12" width="9.140625" style="14" customWidth="1"/>
    <col min="13" max="13" width="11.7109375" style="14" bestFit="1" customWidth="1"/>
    <col min="14" max="16384" width="9.140625" style="14" customWidth="1"/>
  </cols>
  <sheetData>
    <row r="1" spans="1:11" ht="15.75">
      <c r="A1" s="9" t="s">
        <v>26</v>
      </c>
      <c r="B1" s="9"/>
      <c r="C1" s="9"/>
      <c r="D1" s="9"/>
      <c r="E1" s="9" t="s">
        <v>67</v>
      </c>
      <c r="F1" s="9"/>
      <c r="G1" s="9"/>
      <c r="H1" s="9"/>
      <c r="I1" s="11"/>
      <c r="J1" s="86"/>
      <c r="K1" s="9" t="s">
        <v>67</v>
      </c>
    </row>
    <row r="2" spans="1:11" ht="13.5" thickBot="1">
      <c r="A2" s="15"/>
      <c r="B2" s="15"/>
      <c r="C2" s="89"/>
      <c r="D2" s="89"/>
      <c r="E2" s="89"/>
      <c r="F2" s="89"/>
      <c r="G2" s="89"/>
      <c r="H2" s="89"/>
      <c r="I2" s="89"/>
      <c r="J2" s="90"/>
      <c r="K2" s="91"/>
    </row>
    <row r="3" spans="1:11" ht="36" customHeight="1" thickBot="1">
      <c r="A3" s="19"/>
      <c r="B3" s="15"/>
      <c r="C3" s="92" t="s">
        <v>28</v>
      </c>
      <c r="D3" s="92" t="s">
        <v>29</v>
      </c>
      <c r="E3" s="92" t="s">
        <v>30</v>
      </c>
      <c r="F3" s="92" t="s">
        <v>31</v>
      </c>
      <c r="G3" s="116" t="s">
        <v>32</v>
      </c>
      <c r="H3" s="117" t="s">
        <v>33</v>
      </c>
      <c r="I3" s="118" t="s">
        <v>34</v>
      </c>
      <c r="J3" s="119" t="s">
        <v>64</v>
      </c>
      <c r="K3" s="92">
        <v>2012</v>
      </c>
    </row>
    <row r="4" spans="1:11" ht="12.75">
      <c r="A4" s="24" t="s">
        <v>36</v>
      </c>
      <c r="B4" s="25"/>
      <c r="C4" s="27">
        <v>680619</v>
      </c>
      <c r="D4" s="27">
        <v>1229670</v>
      </c>
      <c r="E4" s="120">
        <v>902720.7</v>
      </c>
      <c r="F4" s="121">
        <v>825435.19</v>
      </c>
      <c r="G4" s="122">
        <v>884812.08</v>
      </c>
      <c r="H4" s="123">
        <v>819282.6</v>
      </c>
      <c r="I4" s="124">
        <v>685000</v>
      </c>
      <c r="J4" s="122">
        <v>310958</v>
      </c>
      <c r="K4" s="27">
        <v>678000</v>
      </c>
    </row>
    <row r="5" spans="1:11" ht="12.75">
      <c r="A5" s="31" t="s">
        <v>37</v>
      </c>
      <c r="B5" s="32"/>
      <c r="C5" s="34">
        <v>618619</v>
      </c>
      <c r="D5" s="34">
        <v>784733</v>
      </c>
      <c r="E5" s="120">
        <v>1935050.35</v>
      </c>
      <c r="F5" s="120">
        <v>2682937.99</v>
      </c>
      <c r="G5" s="125">
        <v>1150817.78</v>
      </c>
      <c r="H5" s="120">
        <v>814571.14</v>
      </c>
      <c r="I5" s="126">
        <v>650000</v>
      </c>
      <c r="J5" s="125">
        <v>161239.85</v>
      </c>
      <c r="K5" s="34">
        <v>650000</v>
      </c>
    </row>
    <row r="6" spans="1:11" ht="12.75">
      <c r="A6" s="31" t="s">
        <v>38</v>
      </c>
      <c r="B6" s="32"/>
      <c r="C6" s="34">
        <v>1248439</v>
      </c>
      <c r="D6" s="34">
        <v>1435517</v>
      </c>
      <c r="E6" s="120">
        <v>1390606.33</v>
      </c>
      <c r="F6" s="120">
        <v>1205672.71</v>
      </c>
      <c r="G6" s="125">
        <v>1254133.49</v>
      </c>
      <c r="H6" s="120">
        <v>986046.92</v>
      </c>
      <c r="I6" s="126">
        <v>1200000</v>
      </c>
      <c r="J6" s="125">
        <v>604491.8</v>
      </c>
      <c r="K6" s="34">
        <v>1200000</v>
      </c>
    </row>
    <row r="7" spans="1:11" ht="12.75">
      <c r="A7" s="31" t="s">
        <v>39</v>
      </c>
      <c r="B7" s="32"/>
      <c r="C7" s="34">
        <v>44498</v>
      </c>
      <c r="D7" s="34">
        <v>51335</v>
      </c>
      <c r="E7" s="120">
        <v>52002.7</v>
      </c>
      <c r="F7" s="120">
        <v>50457.4</v>
      </c>
      <c r="G7" s="125">
        <v>55228.2</v>
      </c>
      <c r="H7" s="120">
        <v>58202.5</v>
      </c>
      <c r="I7" s="126">
        <v>70000</v>
      </c>
      <c r="J7" s="125">
        <v>37555.5</v>
      </c>
      <c r="K7" s="34">
        <v>70000</v>
      </c>
    </row>
    <row r="8" spans="1:11" ht="12.75">
      <c r="A8" s="31" t="s">
        <v>40</v>
      </c>
      <c r="B8" s="32"/>
      <c r="C8" s="34">
        <v>1229008</v>
      </c>
      <c r="D8" s="34">
        <v>1212577</v>
      </c>
      <c r="E8" s="120">
        <v>1213539</v>
      </c>
      <c r="F8" s="120">
        <v>1394329</v>
      </c>
      <c r="G8" s="125">
        <v>1322955.74</v>
      </c>
      <c r="H8" s="120">
        <v>1370839.58</v>
      </c>
      <c r="I8" s="127">
        <v>1650000</v>
      </c>
      <c r="J8" s="125">
        <v>683971.04</v>
      </c>
      <c r="K8" s="128">
        <v>1700000</v>
      </c>
    </row>
    <row r="9" spans="1:11" ht="12.75">
      <c r="A9" s="31" t="s">
        <v>41</v>
      </c>
      <c r="B9" s="32"/>
      <c r="C9" s="34">
        <v>403350</v>
      </c>
      <c r="D9" s="34">
        <v>749226</v>
      </c>
      <c r="E9" s="120">
        <v>84732</v>
      </c>
      <c r="F9" s="120">
        <v>514627</v>
      </c>
      <c r="G9" s="125">
        <v>576622.8</v>
      </c>
      <c r="H9" s="120">
        <v>487541.6</v>
      </c>
      <c r="I9" s="127">
        <v>672000</v>
      </c>
      <c r="J9" s="125">
        <v>271053.5</v>
      </c>
      <c r="K9" s="128">
        <v>600000</v>
      </c>
    </row>
    <row r="10" spans="1:11" ht="12.75">
      <c r="A10" s="31" t="s">
        <v>42</v>
      </c>
      <c r="B10" s="32"/>
      <c r="C10" s="34">
        <v>36521</v>
      </c>
      <c r="D10" s="34">
        <v>261528</v>
      </c>
      <c r="E10" s="120">
        <v>67035.5</v>
      </c>
      <c r="F10" s="120">
        <v>14437.5</v>
      </c>
      <c r="G10" s="125">
        <v>28141.2</v>
      </c>
      <c r="H10" s="120">
        <v>66635.1</v>
      </c>
      <c r="I10" s="127">
        <v>80000</v>
      </c>
      <c r="J10" s="125">
        <v>-1834.1</v>
      </c>
      <c r="K10" s="128">
        <v>80000</v>
      </c>
    </row>
    <row r="11" spans="1:11" ht="12.75">
      <c r="A11" s="31" t="s">
        <v>65</v>
      </c>
      <c r="B11" s="47"/>
      <c r="C11" s="34">
        <v>555921</v>
      </c>
      <c r="D11" s="34">
        <v>397620</v>
      </c>
      <c r="E11" s="120">
        <v>567561.03</v>
      </c>
      <c r="F11" s="120">
        <v>712337.18</v>
      </c>
      <c r="G11" s="125">
        <v>790096.53</v>
      </c>
      <c r="H11" s="120">
        <v>1141624.34</v>
      </c>
      <c r="I11" s="127">
        <v>750000</v>
      </c>
      <c r="J11" s="125">
        <v>391155.18</v>
      </c>
      <c r="K11" s="128">
        <v>580000</v>
      </c>
    </row>
    <row r="12" spans="1:11" ht="12.75">
      <c r="A12" s="31" t="s">
        <v>44</v>
      </c>
      <c r="B12" s="129"/>
      <c r="C12" s="34">
        <v>168822</v>
      </c>
      <c r="D12" s="34">
        <v>179845</v>
      </c>
      <c r="E12" s="120">
        <v>149773</v>
      </c>
      <c r="F12" s="120">
        <v>213474</v>
      </c>
      <c r="G12" s="125">
        <v>217423</v>
      </c>
      <c r="H12" s="120">
        <v>263116</v>
      </c>
      <c r="I12" s="127">
        <v>243000</v>
      </c>
      <c r="J12" s="125">
        <v>177142</v>
      </c>
      <c r="K12" s="128">
        <v>668000</v>
      </c>
    </row>
    <row r="13" spans="1:11" ht="33.75">
      <c r="A13" s="36" t="s">
        <v>45</v>
      </c>
      <c r="B13" s="47"/>
      <c r="C13" s="34">
        <v>66450</v>
      </c>
      <c r="D13" s="34">
        <v>7300</v>
      </c>
      <c r="E13" s="120">
        <v>0</v>
      </c>
      <c r="F13" s="120">
        <v>33340</v>
      </c>
      <c r="G13" s="125">
        <v>98903</v>
      </c>
      <c r="H13" s="120">
        <v>100000</v>
      </c>
      <c r="I13" s="127">
        <v>100000</v>
      </c>
      <c r="J13" s="125">
        <v>41942</v>
      </c>
      <c r="K13" s="128">
        <v>100000</v>
      </c>
    </row>
    <row r="14" spans="1:11" ht="10.5" customHeight="1">
      <c r="A14" s="31" t="s">
        <v>46</v>
      </c>
      <c r="B14" s="47"/>
      <c r="C14" s="34">
        <v>146045</v>
      </c>
      <c r="D14" s="34">
        <v>179674</v>
      </c>
      <c r="E14" s="120">
        <v>162132</v>
      </c>
      <c r="F14" s="120">
        <v>214407.9</v>
      </c>
      <c r="G14" s="125">
        <v>401870.8</v>
      </c>
      <c r="H14" s="120">
        <v>430781.6</v>
      </c>
      <c r="I14" s="126">
        <v>368000</v>
      </c>
      <c r="J14" s="125">
        <v>221988</v>
      </c>
      <c r="K14" s="34">
        <v>417000</v>
      </c>
    </row>
    <row r="15" spans="1:11" ht="12.75">
      <c r="A15" s="31" t="s">
        <v>47</v>
      </c>
      <c r="B15" s="32"/>
      <c r="C15" s="34">
        <v>150000</v>
      </c>
      <c r="D15" s="34">
        <v>145680</v>
      </c>
      <c r="E15" s="120">
        <v>149995</v>
      </c>
      <c r="F15" s="120">
        <v>148676</v>
      </c>
      <c r="G15" s="125">
        <v>151369.55</v>
      </c>
      <c r="H15" s="120">
        <v>130234</v>
      </c>
      <c r="I15" s="126">
        <v>150000</v>
      </c>
      <c r="J15" s="125">
        <v>111122</v>
      </c>
      <c r="K15" s="34">
        <v>0</v>
      </c>
    </row>
    <row r="16" spans="1:11" ht="13.5" thickBot="1">
      <c r="A16" s="38" t="s">
        <v>48</v>
      </c>
      <c r="B16" s="130"/>
      <c r="C16" s="40"/>
      <c r="D16" s="40"/>
      <c r="E16" s="131"/>
      <c r="F16" s="131">
        <v>18000</v>
      </c>
      <c r="G16" s="132">
        <v>28500</v>
      </c>
      <c r="H16" s="133">
        <v>27000</v>
      </c>
      <c r="I16" s="59">
        <v>27000</v>
      </c>
      <c r="J16" s="125">
        <v>27000</v>
      </c>
      <c r="K16" s="40">
        <v>27000</v>
      </c>
    </row>
    <row r="17" spans="1:11" ht="13.5" thickBot="1">
      <c r="A17" s="43" t="s">
        <v>49</v>
      </c>
      <c r="B17" s="15"/>
      <c r="C17" s="61">
        <f aca="true" t="shared" si="0" ref="C17:K17">SUM(C4:C16)</f>
        <v>5348292</v>
      </c>
      <c r="D17" s="61">
        <f t="shared" si="0"/>
        <v>6634705</v>
      </c>
      <c r="E17" s="61">
        <f t="shared" si="0"/>
        <v>6675147.61</v>
      </c>
      <c r="F17" s="61">
        <f t="shared" si="0"/>
        <v>8028131.870000001</v>
      </c>
      <c r="G17" s="134">
        <f t="shared" si="0"/>
        <v>6960874.17</v>
      </c>
      <c r="H17" s="45">
        <f t="shared" si="0"/>
        <v>6695875.379999999</v>
      </c>
      <c r="I17" s="135">
        <f t="shared" si="0"/>
        <v>6645000</v>
      </c>
      <c r="J17" s="45">
        <f t="shared" si="0"/>
        <v>3037784.77</v>
      </c>
      <c r="K17" s="135">
        <f t="shared" si="0"/>
        <v>6770000</v>
      </c>
    </row>
    <row r="18" spans="1:11" ht="4.5" customHeight="1" thickBot="1">
      <c r="A18" s="15"/>
      <c r="B18" s="15"/>
      <c r="C18" s="46"/>
      <c r="D18" s="46"/>
      <c r="E18" s="46"/>
      <c r="F18" s="46"/>
      <c r="G18" s="46"/>
      <c r="H18" s="46"/>
      <c r="I18" s="46"/>
      <c r="J18" s="46"/>
      <c r="K18" s="46"/>
    </row>
    <row r="19" spans="1:11" ht="13.5" hidden="1" thickBot="1">
      <c r="A19" s="107"/>
      <c r="B19" s="15"/>
      <c r="C19" s="46"/>
      <c r="D19" s="46"/>
      <c r="E19" s="46"/>
      <c r="F19" s="46"/>
      <c r="G19" s="46"/>
      <c r="H19" s="46"/>
      <c r="I19" s="46"/>
      <c r="J19" s="46"/>
      <c r="K19" s="46"/>
    </row>
    <row r="20" spans="1:11" ht="12.75">
      <c r="A20" s="24" t="s">
        <v>50</v>
      </c>
      <c r="B20" s="102"/>
      <c r="C20" s="27">
        <v>1248505</v>
      </c>
      <c r="D20" s="27">
        <v>1435445</v>
      </c>
      <c r="E20" s="121">
        <v>1396813</v>
      </c>
      <c r="F20" s="121">
        <v>1256148</v>
      </c>
      <c r="G20" s="136">
        <v>1284057.28</v>
      </c>
      <c r="H20" s="121">
        <v>1064980.5</v>
      </c>
      <c r="I20" s="124">
        <v>1200000</v>
      </c>
      <c r="J20" s="121">
        <v>661176.8</v>
      </c>
      <c r="K20" s="124">
        <v>1200000</v>
      </c>
    </row>
    <row r="21" spans="1:11" ht="12.75">
      <c r="A21" s="137" t="s">
        <v>68</v>
      </c>
      <c r="B21" s="25"/>
      <c r="C21" s="53">
        <v>0</v>
      </c>
      <c r="D21" s="53">
        <v>0</v>
      </c>
      <c r="E21" s="120">
        <v>0</v>
      </c>
      <c r="F21" s="120">
        <v>0</v>
      </c>
      <c r="G21" s="125">
        <v>0</v>
      </c>
      <c r="H21" s="123"/>
      <c r="I21" s="138">
        <v>0</v>
      </c>
      <c r="J21" s="120">
        <v>0</v>
      </c>
      <c r="K21" s="138">
        <v>0</v>
      </c>
    </row>
    <row r="22" spans="1:11" ht="12.75">
      <c r="A22" s="31" t="s">
        <v>52</v>
      </c>
      <c r="B22" s="32"/>
      <c r="C22" s="34">
        <v>58644</v>
      </c>
      <c r="D22" s="34">
        <v>58995</v>
      </c>
      <c r="E22" s="120">
        <v>50020</v>
      </c>
      <c r="F22" s="120">
        <v>61760</v>
      </c>
      <c r="G22" s="125">
        <v>71450</v>
      </c>
      <c r="H22" s="120">
        <v>73870</v>
      </c>
      <c r="I22" s="126">
        <v>80000</v>
      </c>
      <c r="J22" s="120">
        <v>36220</v>
      </c>
      <c r="K22" s="126">
        <v>100000</v>
      </c>
    </row>
    <row r="23" spans="1:11" ht="12.75">
      <c r="A23" s="31" t="s">
        <v>53</v>
      </c>
      <c r="B23" s="32"/>
      <c r="C23" s="34">
        <v>147801</v>
      </c>
      <c r="D23" s="34">
        <v>290381</v>
      </c>
      <c r="E23" s="120">
        <v>212866</v>
      </c>
      <c r="F23" s="120">
        <v>129620</v>
      </c>
      <c r="G23" s="125">
        <v>165847</v>
      </c>
      <c r="H23" s="120">
        <v>174708</v>
      </c>
      <c r="I23" s="126">
        <v>140000</v>
      </c>
      <c r="J23" s="120">
        <v>86272</v>
      </c>
      <c r="K23" s="126">
        <v>140000</v>
      </c>
    </row>
    <row r="24" spans="1:11" ht="12.75">
      <c r="A24" s="31" t="s">
        <v>54</v>
      </c>
      <c r="B24" s="32"/>
      <c r="C24" s="34">
        <v>2063</v>
      </c>
      <c r="D24" s="34">
        <v>18742.4</v>
      </c>
      <c r="E24" s="120">
        <v>36216.75</v>
      </c>
      <c r="F24" s="120">
        <v>66226.38</v>
      </c>
      <c r="G24" s="125">
        <v>22855.47</v>
      </c>
      <c r="H24" s="120">
        <v>10946.25</v>
      </c>
      <c r="I24" s="126">
        <v>10000</v>
      </c>
      <c r="J24" s="120">
        <v>6090.08</v>
      </c>
      <c r="K24" s="126">
        <v>10000</v>
      </c>
    </row>
    <row r="25" spans="1:11" ht="12.75">
      <c r="A25" s="31" t="s">
        <v>55</v>
      </c>
      <c r="B25" s="32"/>
      <c r="C25" s="34">
        <v>31200</v>
      </c>
      <c r="D25" s="34">
        <v>38523</v>
      </c>
      <c r="E25" s="120">
        <v>4911</v>
      </c>
      <c r="F25" s="120">
        <v>22335</v>
      </c>
      <c r="G25" s="125">
        <v>279213.68</v>
      </c>
      <c r="H25" s="120">
        <v>291921.6</v>
      </c>
      <c r="I25" s="126">
        <v>5000</v>
      </c>
      <c r="J25" s="120">
        <v>13525</v>
      </c>
      <c r="K25" s="126">
        <v>10000</v>
      </c>
    </row>
    <row r="26" spans="1:11" ht="13.5" thickBot="1">
      <c r="A26" s="139"/>
      <c r="B26" s="15"/>
      <c r="C26" s="140"/>
      <c r="D26" s="140"/>
      <c r="E26" s="141"/>
      <c r="F26" s="141"/>
      <c r="G26" s="142"/>
      <c r="H26" s="140"/>
      <c r="I26" s="143"/>
      <c r="J26" s="141"/>
      <c r="K26" s="143"/>
    </row>
    <row r="27" spans="1:11" ht="13.5" thickBot="1">
      <c r="A27" s="60" t="s">
        <v>57</v>
      </c>
      <c r="B27" s="15"/>
      <c r="C27" s="45">
        <f aca="true" t="shared" si="1" ref="C27:K27">SUM(C20:C25)</f>
        <v>1488213</v>
      </c>
      <c r="D27" s="45">
        <f t="shared" si="1"/>
        <v>1842086.4</v>
      </c>
      <c r="E27" s="45">
        <f t="shared" si="1"/>
        <v>1700826.75</v>
      </c>
      <c r="F27" s="45">
        <f t="shared" si="1"/>
        <v>1536089.38</v>
      </c>
      <c r="G27" s="134">
        <f t="shared" si="1"/>
        <v>1823423.43</v>
      </c>
      <c r="H27" s="45">
        <f t="shared" si="1"/>
        <v>1616426.35</v>
      </c>
      <c r="I27" s="144">
        <f t="shared" si="1"/>
        <v>1435000</v>
      </c>
      <c r="J27" s="45">
        <f t="shared" si="1"/>
        <v>803283.88</v>
      </c>
      <c r="K27" s="144">
        <f t="shared" si="1"/>
        <v>1460000</v>
      </c>
    </row>
    <row r="28" spans="1:11" ht="6.75" customHeight="1" thickBot="1">
      <c r="A28" s="15"/>
      <c r="B28" s="15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1:13" ht="13.5" thickBot="1">
      <c r="A29" s="145" t="s">
        <v>58</v>
      </c>
      <c r="B29" s="15"/>
      <c r="C29" s="45">
        <v>3860000</v>
      </c>
      <c r="D29" s="45">
        <v>4793000</v>
      </c>
      <c r="E29" s="45">
        <v>4900000</v>
      </c>
      <c r="F29" s="146">
        <v>6471948.2</v>
      </c>
      <c r="G29" s="147">
        <v>5169000</v>
      </c>
      <c r="H29" s="147">
        <v>5110000</v>
      </c>
      <c r="I29" s="45">
        <v>5210000</v>
      </c>
      <c r="J29" s="147">
        <v>2555000</v>
      </c>
      <c r="K29" s="45">
        <v>5310000</v>
      </c>
      <c r="M29" s="148"/>
    </row>
    <row r="30" spans="1:11" ht="6" customHeight="1" thickBot="1">
      <c r="A30" s="15"/>
      <c r="B30" s="15"/>
      <c r="C30" s="103"/>
      <c r="D30" s="103"/>
      <c r="E30" s="103"/>
      <c r="F30" s="103"/>
      <c r="G30" s="103"/>
      <c r="H30" s="86"/>
      <c r="I30" s="86"/>
      <c r="J30" s="86"/>
      <c r="K30" s="86"/>
    </row>
    <row r="31" spans="1:11" ht="13.5" thickBot="1">
      <c r="A31" s="106" t="s">
        <v>59</v>
      </c>
      <c r="B31" s="107"/>
      <c r="C31" s="108">
        <f aca="true" t="shared" si="2" ref="C31:K31">C29+C27-C17</f>
        <v>-79</v>
      </c>
      <c r="D31" s="108">
        <f t="shared" si="2"/>
        <v>381.40000000037253</v>
      </c>
      <c r="E31" s="108">
        <f t="shared" si="2"/>
        <v>-74320.86000000034</v>
      </c>
      <c r="F31" s="108">
        <f t="shared" si="2"/>
        <v>-20094.29000000097</v>
      </c>
      <c r="G31" s="108">
        <f t="shared" si="2"/>
        <v>31549.259999999776</v>
      </c>
      <c r="H31" s="109">
        <f t="shared" si="2"/>
        <v>30550.97000000067</v>
      </c>
      <c r="I31" s="109">
        <f t="shared" si="2"/>
        <v>0</v>
      </c>
      <c r="J31" s="108">
        <f t="shared" si="2"/>
        <v>320499.10999999987</v>
      </c>
      <c r="K31" s="109">
        <f t="shared" si="2"/>
        <v>0</v>
      </c>
    </row>
    <row r="32" spans="1:11" ht="7.5" customHeight="1">
      <c r="A32" s="15"/>
      <c r="B32" s="15"/>
      <c r="C32" s="15"/>
      <c r="D32" s="15"/>
      <c r="E32" s="15"/>
      <c r="F32" s="15"/>
      <c r="G32" s="15"/>
      <c r="H32" s="15"/>
      <c r="I32" s="15"/>
      <c r="J32" s="86"/>
      <c r="K32" s="86"/>
    </row>
    <row r="33" spans="1:11" ht="13.5" hidden="1" thickBot="1">
      <c r="A33" s="69">
        <v>40501</v>
      </c>
      <c r="B33" s="70"/>
      <c r="C33" s="70"/>
      <c r="D33" s="70"/>
      <c r="E33" s="70"/>
      <c r="F33" s="70"/>
      <c r="G33" s="70"/>
      <c r="H33" s="70"/>
      <c r="I33" s="70"/>
      <c r="J33" s="111" t="s">
        <v>60</v>
      </c>
      <c r="K33" s="73">
        <f>K29-H29</f>
        <v>200000</v>
      </c>
    </row>
    <row r="34" spans="1:11" ht="13.5" hidden="1" thickBot="1">
      <c r="A34" s="15" t="s">
        <v>61</v>
      </c>
      <c r="B34" s="70"/>
      <c r="C34" s="70"/>
      <c r="D34" s="70"/>
      <c r="E34" s="70"/>
      <c r="F34" s="70"/>
      <c r="G34" s="70"/>
      <c r="H34" s="70"/>
      <c r="I34" s="70"/>
      <c r="J34" s="112" t="s">
        <v>62</v>
      </c>
      <c r="K34" s="113">
        <f>K33/H29</f>
        <v>0.03913894324853229</v>
      </c>
    </row>
    <row r="35" spans="2:11" ht="12.75">
      <c r="B35" s="15"/>
      <c r="C35" s="15"/>
      <c r="D35" s="15"/>
      <c r="E35" s="15"/>
      <c r="F35" s="15"/>
      <c r="G35" s="15"/>
      <c r="H35" s="15"/>
      <c r="I35" s="15"/>
      <c r="J35" s="86"/>
      <c r="K35" s="86"/>
    </row>
    <row r="36" spans="2:11" ht="12.75">
      <c r="B36" s="15"/>
      <c r="C36" s="15"/>
      <c r="D36" s="15"/>
      <c r="E36" s="15"/>
      <c r="F36" s="15"/>
      <c r="G36" s="15"/>
      <c r="H36" s="15"/>
      <c r="I36" s="15"/>
      <c r="J36" s="86"/>
      <c r="K36" s="86"/>
    </row>
    <row r="37" spans="1:11" ht="12.75">
      <c r="A37" s="149"/>
      <c r="B37" s="150"/>
      <c r="C37" s="150"/>
      <c r="D37" s="150"/>
      <c r="E37" s="150"/>
      <c r="F37" s="150"/>
      <c r="G37" s="150"/>
      <c r="H37" s="150"/>
      <c r="I37" s="150"/>
      <c r="J37" s="150"/>
      <c r="K37" s="151"/>
    </row>
  </sheetData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K12" sqref="K12"/>
    </sheetView>
  </sheetViews>
  <sheetFormatPr defaultColWidth="9.140625" defaultRowHeight="12.75"/>
  <cols>
    <col min="1" max="1" width="24.57421875" style="77" customWidth="1"/>
    <col min="2" max="2" width="0.42578125" style="77" customWidth="1"/>
    <col min="3" max="10" width="12.7109375" style="77" customWidth="1"/>
    <col min="11" max="11" width="12.7109375" style="14" customWidth="1"/>
    <col min="12" max="12" width="11.7109375" style="14" customWidth="1"/>
    <col min="13" max="16384" width="9.140625" style="14" customWidth="1"/>
  </cols>
  <sheetData>
    <row r="1" spans="1:12" ht="15.75">
      <c r="A1" s="9" t="s">
        <v>26</v>
      </c>
      <c r="B1" s="9"/>
      <c r="C1" s="9"/>
      <c r="D1" s="9"/>
      <c r="E1" s="9" t="s">
        <v>69</v>
      </c>
      <c r="F1" s="9"/>
      <c r="G1" s="9"/>
      <c r="H1" s="9"/>
      <c r="I1" s="11"/>
      <c r="J1" s="86"/>
      <c r="K1" s="9" t="s">
        <v>69</v>
      </c>
      <c r="L1" s="152"/>
    </row>
    <row r="2" spans="1:12" ht="13.5" thickBot="1">
      <c r="A2" s="15"/>
      <c r="B2" s="15"/>
      <c r="C2" s="89"/>
      <c r="D2" s="89"/>
      <c r="E2" s="89"/>
      <c r="F2" s="89"/>
      <c r="G2" s="89"/>
      <c r="H2" s="89"/>
      <c r="I2" s="89"/>
      <c r="J2" s="90"/>
      <c r="K2" s="91"/>
      <c r="L2" s="152"/>
    </row>
    <row r="3" spans="1:12" ht="45" customHeight="1" thickBot="1">
      <c r="A3" s="145"/>
      <c r="B3" s="15"/>
      <c r="C3" s="117" t="s">
        <v>28</v>
      </c>
      <c r="D3" s="117" t="s">
        <v>29</v>
      </c>
      <c r="E3" s="117" t="s">
        <v>30</v>
      </c>
      <c r="F3" s="116" t="s">
        <v>31</v>
      </c>
      <c r="G3" s="117" t="s">
        <v>32</v>
      </c>
      <c r="H3" s="117" t="s">
        <v>33</v>
      </c>
      <c r="I3" s="117" t="s">
        <v>34</v>
      </c>
      <c r="J3" s="153" t="s">
        <v>64</v>
      </c>
      <c r="K3" s="117" t="s">
        <v>70</v>
      </c>
      <c r="L3" s="152"/>
    </row>
    <row r="4" spans="1:12" ht="12.75">
      <c r="A4" s="24" t="s">
        <v>36</v>
      </c>
      <c r="B4" s="154"/>
      <c r="C4" s="27">
        <v>413438</v>
      </c>
      <c r="D4" s="27">
        <v>212861</v>
      </c>
      <c r="E4" s="155">
        <v>208025.89</v>
      </c>
      <c r="F4" s="156">
        <v>53627.4</v>
      </c>
      <c r="G4" s="155">
        <v>244059.26</v>
      </c>
      <c r="H4" s="157">
        <v>137126</v>
      </c>
      <c r="I4" s="27">
        <v>153000</v>
      </c>
      <c r="J4" s="157">
        <v>48085</v>
      </c>
      <c r="K4" s="27">
        <v>160000</v>
      </c>
      <c r="L4" s="158"/>
    </row>
    <row r="5" spans="1:12" ht="12.75">
      <c r="A5" s="31" t="s">
        <v>37</v>
      </c>
      <c r="B5" s="159"/>
      <c r="C5" s="34">
        <v>864079.4</v>
      </c>
      <c r="D5" s="34">
        <v>821531.4</v>
      </c>
      <c r="E5" s="155">
        <v>1397151.49</v>
      </c>
      <c r="F5" s="156">
        <v>1135724.68</v>
      </c>
      <c r="G5" s="155">
        <v>1243637.34</v>
      </c>
      <c r="H5" s="157">
        <v>545759.25</v>
      </c>
      <c r="I5" s="34">
        <v>400000</v>
      </c>
      <c r="J5" s="157">
        <v>125451.6</v>
      </c>
      <c r="K5" s="34">
        <v>500000</v>
      </c>
      <c r="L5" s="160"/>
    </row>
    <row r="6" spans="1:12" ht="22.5">
      <c r="A6" s="36" t="s">
        <v>71</v>
      </c>
      <c r="B6" s="159"/>
      <c r="C6" s="34">
        <v>553206</v>
      </c>
      <c r="D6" s="34">
        <v>505686</v>
      </c>
      <c r="E6" s="155">
        <v>435034</v>
      </c>
      <c r="F6" s="156">
        <v>440281</v>
      </c>
      <c r="G6" s="155">
        <v>412195</v>
      </c>
      <c r="H6" s="157">
        <v>406450</v>
      </c>
      <c r="I6" s="34">
        <v>400000</v>
      </c>
      <c r="J6" s="157">
        <v>235539</v>
      </c>
      <c r="K6" s="34">
        <v>400000</v>
      </c>
      <c r="L6" s="160"/>
    </row>
    <row r="7" spans="1:12" ht="12.75">
      <c r="A7" s="31" t="s">
        <v>39</v>
      </c>
      <c r="B7" s="159"/>
      <c r="C7" s="34">
        <v>32157</v>
      </c>
      <c r="D7" s="34">
        <v>35868</v>
      </c>
      <c r="E7" s="155">
        <v>40569</v>
      </c>
      <c r="F7" s="156">
        <v>36918</v>
      </c>
      <c r="G7" s="155">
        <v>52125</v>
      </c>
      <c r="H7" s="157">
        <v>96651</v>
      </c>
      <c r="I7" s="128">
        <v>110000</v>
      </c>
      <c r="J7" s="157">
        <v>44274</v>
      </c>
      <c r="K7" s="128">
        <v>120000</v>
      </c>
      <c r="L7" s="160"/>
    </row>
    <row r="8" spans="1:12" ht="12.75">
      <c r="A8" s="31" t="s">
        <v>40</v>
      </c>
      <c r="B8" s="159"/>
      <c r="C8" s="34">
        <v>651604</v>
      </c>
      <c r="D8" s="34">
        <v>858372</v>
      </c>
      <c r="E8" s="155">
        <v>673282</v>
      </c>
      <c r="F8" s="156">
        <v>987335</v>
      </c>
      <c r="G8" s="155">
        <v>857180</v>
      </c>
      <c r="H8" s="157">
        <v>904007</v>
      </c>
      <c r="I8" s="34">
        <v>1050000</v>
      </c>
      <c r="J8" s="157">
        <v>456345</v>
      </c>
      <c r="K8" s="34">
        <v>1050000</v>
      </c>
      <c r="L8" s="160"/>
    </row>
    <row r="9" spans="1:12" ht="12.75">
      <c r="A9" s="31" t="s">
        <v>41</v>
      </c>
      <c r="B9" s="159"/>
      <c r="C9" s="34">
        <v>60943</v>
      </c>
      <c r="D9" s="34">
        <v>95562</v>
      </c>
      <c r="E9" s="155">
        <v>86832</v>
      </c>
      <c r="F9" s="156">
        <v>125502</v>
      </c>
      <c r="G9" s="155">
        <v>208441</v>
      </c>
      <c r="H9" s="157">
        <v>126166</v>
      </c>
      <c r="I9" s="34">
        <v>186000</v>
      </c>
      <c r="J9" s="157">
        <v>50611</v>
      </c>
      <c r="K9" s="34">
        <v>200000</v>
      </c>
      <c r="L9" s="160"/>
    </row>
    <row r="10" spans="1:12" ht="12.75">
      <c r="A10" s="31" t="s">
        <v>42</v>
      </c>
      <c r="B10" s="159"/>
      <c r="C10" s="34">
        <v>0</v>
      </c>
      <c r="D10" s="34">
        <v>0</v>
      </c>
      <c r="E10" s="155">
        <v>0</v>
      </c>
      <c r="F10" s="156">
        <v>0</v>
      </c>
      <c r="G10" s="155">
        <v>0</v>
      </c>
      <c r="H10" s="157">
        <v>0</v>
      </c>
      <c r="I10" s="34">
        <v>0</v>
      </c>
      <c r="J10" s="157">
        <v>0</v>
      </c>
      <c r="K10" s="34">
        <v>0</v>
      </c>
      <c r="L10" s="160"/>
    </row>
    <row r="11" spans="1:12" ht="12.75">
      <c r="A11" s="31" t="s">
        <v>43</v>
      </c>
      <c r="B11" s="159"/>
      <c r="C11" s="34">
        <v>425650.4</v>
      </c>
      <c r="D11" s="34">
        <v>327504.4</v>
      </c>
      <c r="E11" s="155">
        <v>385660.74</v>
      </c>
      <c r="F11" s="156">
        <v>647395.71</v>
      </c>
      <c r="G11" s="155">
        <v>645957.3</v>
      </c>
      <c r="H11" s="161">
        <v>439134.78</v>
      </c>
      <c r="I11" s="34">
        <v>527000</v>
      </c>
      <c r="J11" s="157">
        <v>281344.27</v>
      </c>
      <c r="K11" s="34">
        <v>483000</v>
      </c>
      <c r="L11" s="160"/>
    </row>
    <row r="12" spans="1:12" ht="12.75">
      <c r="A12" s="31" t="s">
        <v>44</v>
      </c>
      <c r="B12" s="159"/>
      <c r="C12" s="34">
        <v>525300</v>
      </c>
      <c r="D12" s="34">
        <v>764874</v>
      </c>
      <c r="E12" s="155">
        <v>619637</v>
      </c>
      <c r="F12" s="156">
        <v>519577.17</v>
      </c>
      <c r="G12" s="155">
        <v>553879</v>
      </c>
      <c r="H12" s="157">
        <v>722701.6</v>
      </c>
      <c r="I12" s="34">
        <v>582000</v>
      </c>
      <c r="J12" s="157">
        <v>384535</v>
      </c>
      <c r="K12" s="34">
        <v>600000</v>
      </c>
      <c r="L12" s="160"/>
    </row>
    <row r="13" spans="1:12" ht="34.5" customHeight="1">
      <c r="A13" s="36" t="s">
        <v>45</v>
      </c>
      <c r="B13" s="159"/>
      <c r="C13" s="162">
        <v>62000</v>
      </c>
      <c r="D13" s="162">
        <v>107500</v>
      </c>
      <c r="E13" s="155">
        <v>70900</v>
      </c>
      <c r="F13" s="156">
        <v>72900</v>
      </c>
      <c r="G13" s="155">
        <v>63900</v>
      </c>
      <c r="H13" s="157">
        <v>38200</v>
      </c>
      <c r="I13" s="163">
        <v>100000</v>
      </c>
      <c r="J13" s="157">
        <v>0</v>
      </c>
      <c r="K13" s="163">
        <v>100000</v>
      </c>
      <c r="L13" s="160"/>
    </row>
    <row r="14" spans="1:12" ht="12.75">
      <c r="A14" s="164" t="s">
        <v>46</v>
      </c>
      <c r="B14" s="159"/>
      <c r="C14" s="162">
        <v>143702</v>
      </c>
      <c r="D14" s="162">
        <v>230585</v>
      </c>
      <c r="E14" s="155">
        <v>206831.01</v>
      </c>
      <c r="F14" s="156">
        <v>208044</v>
      </c>
      <c r="G14" s="155">
        <v>113347</v>
      </c>
      <c r="H14" s="157">
        <v>340</v>
      </c>
      <c r="I14" s="162">
        <v>0</v>
      </c>
      <c r="J14" s="157">
        <v>0</v>
      </c>
      <c r="K14" s="162">
        <v>0</v>
      </c>
      <c r="L14" s="160"/>
    </row>
    <row r="15" spans="1:13" ht="12.75">
      <c r="A15" s="31" t="s">
        <v>47</v>
      </c>
      <c r="B15" s="159"/>
      <c r="C15" s="162">
        <v>0</v>
      </c>
      <c r="D15" s="162">
        <v>0</v>
      </c>
      <c r="E15" s="165">
        <v>0</v>
      </c>
      <c r="F15" s="166">
        <v>0</v>
      </c>
      <c r="G15" s="165">
        <v>0</v>
      </c>
      <c r="H15" s="162">
        <v>0</v>
      </c>
      <c r="I15" s="162">
        <v>0</v>
      </c>
      <c r="J15" s="166">
        <v>0</v>
      </c>
      <c r="K15" s="162">
        <v>0</v>
      </c>
      <c r="L15" s="160"/>
      <c r="M15" s="167"/>
    </row>
    <row r="16" spans="1:13" ht="13.5" thickBot="1">
      <c r="A16" s="38" t="s">
        <v>48</v>
      </c>
      <c r="B16" s="159"/>
      <c r="C16" s="40">
        <v>0</v>
      </c>
      <c r="D16" s="40">
        <v>0</v>
      </c>
      <c r="E16" s="40">
        <v>0</v>
      </c>
      <c r="F16" s="39">
        <v>0</v>
      </c>
      <c r="G16" s="40">
        <v>0</v>
      </c>
      <c r="H16" s="40">
        <v>0</v>
      </c>
      <c r="I16" s="40">
        <v>9000</v>
      </c>
      <c r="J16" s="40">
        <v>0</v>
      </c>
      <c r="K16" s="40">
        <v>10000</v>
      </c>
      <c r="L16" s="160"/>
      <c r="M16" s="167"/>
    </row>
    <row r="17" spans="1:13" ht="13.5" thickBot="1">
      <c r="A17" s="60" t="s">
        <v>49</v>
      </c>
      <c r="B17" s="15"/>
      <c r="C17" s="45">
        <f aca="true" t="shared" si="0" ref="C17:K17">SUM(C4:C16)</f>
        <v>3732079.8</v>
      </c>
      <c r="D17" s="45">
        <f t="shared" si="0"/>
        <v>3960343.8</v>
      </c>
      <c r="E17" s="45">
        <f t="shared" si="0"/>
        <v>4123923.13</v>
      </c>
      <c r="F17" s="134">
        <f t="shared" si="0"/>
        <v>4227304.96</v>
      </c>
      <c r="G17" s="45">
        <f t="shared" si="0"/>
        <v>4394720.9</v>
      </c>
      <c r="H17" s="45">
        <f t="shared" si="0"/>
        <v>3416535.6300000004</v>
      </c>
      <c r="I17" s="45">
        <f t="shared" si="0"/>
        <v>3517000</v>
      </c>
      <c r="J17" s="45">
        <f t="shared" si="0"/>
        <v>1626184.87</v>
      </c>
      <c r="K17" s="45">
        <f t="shared" si="0"/>
        <v>3623000</v>
      </c>
      <c r="L17" s="168"/>
      <c r="M17" s="167"/>
    </row>
    <row r="18" spans="1:13" ht="10.5" customHeight="1" thickBot="1">
      <c r="A18" s="15"/>
      <c r="B18" s="15"/>
      <c r="C18" s="46"/>
      <c r="D18" s="46"/>
      <c r="E18" s="46"/>
      <c r="F18" s="46"/>
      <c r="G18" s="46"/>
      <c r="H18" s="46"/>
      <c r="I18" s="46"/>
      <c r="J18" s="46"/>
      <c r="K18" s="46"/>
      <c r="L18" s="168"/>
      <c r="M18" s="167"/>
    </row>
    <row r="19" spans="1:13" ht="13.5" hidden="1" thickBot="1">
      <c r="A19" s="107"/>
      <c r="B19" s="15"/>
      <c r="C19" s="46"/>
      <c r="D19" s="46"/>
      <c r="E19" s="46"/>
      <c r="F19" s="46"/>
      <c r="G19" s="46"/>
      <c r="H19" s="46"/>
      <c r="I19" s="46"/>
      <c r="J19" s="46"/>
      <c r="K19" s="46"/>
      <c r="L19" s="168"/>
      <c r="M19" s="167"/>
    </row>
    <row r="20" spans="1:13" ht="12.75">
      <c r="A20" s="24" t="s">
        <v>50</v>
      </c>
      <c r="B20" s="47"/>
      <c r="C20" s="27">
        <v>553206</v>
      </c>
      <c r="D20" s="27">
        <v>543489.5</v>
      </c>
      <c r="E20" s="169">
        <v>435034</v>
      </c>
      <c r="F20" s="169">
        <v>439081</v>
      </c>
      <c r="G20" s="169">
        <v>398328</v>
      </c>
      <c r="H20" s="169">
        <v>362288</v>
      </c>
      <c r="I20" s="27">
        <v>400000</v>
      </c>
      <c r="J20" s="169">
        <v>235383</v>
      </c>
      <c r="K20" s="27">
        <v>400000</v>
      </c>
      <c r="L20" s="168"/>
      <c r="M20" s="170"/>
    </row>
    <row r="21" spans="1:13" ht="12.75">
      <c r="A21" s="52" t="s">
        <v>68</v>
      </c>
      <c r="B21" s="47"/>
      <c r="C21" s="53">
        <v>0</v>
      </c>
      <c r="D21" s="53">
        <v>0</v>
      </c>
      <c r="E21" s="155">
        <v>123267.5</v>
      </c>
      <c r="F21" s="155">
        <v>5670</v>
      </c>
      <c r="G21" s="155">
        <v>4922</v>
      </c>
      <c r="H21" s="155">
        <v>288071</v>
      </c>
      <c r="I21" s="53">
        <v>0</v>
      </c>
      <c r="J21" s="155">
        <v>130788</v>
      </c>
      <c r="K21" s="53">
        <v>0</v>
      </c>
      <c r="L21" s="168"/>
      <c r="M21" s="170"/>
    </row>
    <row r="22" spans="1:13" ht="12.75">
      <c r="A22" s="31" t="s">
        <v>52</v>
      </c>
      <c r="B22" s="47"/>
      <c r="C22" s="34">
        <v>25150</v>
      </c>
      <c r="D22" s="34">
        <v>18440</v>
      </c>
      <c r="E22" s="155">
        <v>15500</v>
      </c>
      <c r="F22" s="155">
        <v>17450</v>
      </c>
      <c r="G22" s="155">
        <v>26320</v>
      </c>
      <c r="H22" s="155">
        <v>31640</v>
      </c>
      <c r="I22" s="34">
        <v>26000</v>
      </c>
      <c r="J22" s="155">
        <v>18320</v>
      </c>
      <c r="K22" s="34">
        <v>32000</v>
      </c>
      <c r="L22" s="168"/>
      <c r="M22" s="170"/>
    </row>
    <row r="23" spans="1:13" ht="12.75">
      <c r="A23" s="31" t="s">
        <v>72</v>
      </c>
      <c r="B23" s="47"/>
      <c r="C23" s="34">
        <v>86565</v>
      </c>
      <c r="D23" s="34">
        <v>116472</v>
      </c>
      <c r="E23" s="155">
        <v>121659</v>
      </c>
      <c r="F23" s="155">
        <v>129906</v>
      </c>
      <c r="G23" s="155">
        <v>176866</v>
      </c>
      <c r="H23" s="155">
        <v>112298</v>
      </c>
      <c r="I23" s="34">
        <v>350000</v>
      </c>
      <c r="J23" s="155">
        <v>174498</v>
      </c>
      <c r="K23" s="34">
        <v>350000</v>
      </c>
      <c r="L23" s="160"/>
      <c r="M23" s="170"/>
    </row>
    <row r="24" spans="1:13" ht="12.75">
      <c r="A24" s="31" t="s">
        <v>54</v>
      </c>
      <c r="B24" s="47"/>
      <c r="C24" s="34">
        <v>15947.5</v>
      </c>
      <c r="D24" s="34">
        <v>18324.16</v>
      </c>
      <c r="E24" s="155">
        <v>27023.63</v>
      </c>
      <c r="F24" s="155">
        <v>20829.61</v>
      </c>
      <c r="G24" s="155">
        <v>19213.45</v>
      </c>
      <c r="H24" s="155">
        <v>8789.16</v>
      </c>
      <c r="I24" s="34">
        <v>10000</v>
      </c>
      <c r="J24" s="155">
        <v>5618.89</v>
      </c>
      <c r="K24" s="34">
        <v>10000</v>
      </c>
      <c r="L24" s="160"/>
      <c r="M24" s="170"/>
    </row>
    <row r="25" spans="1:13" ht="12.75">
      <c r="A25" s="31" t="s">
        <v>55</v>
      </c>
      <c r="B25" s="47"/>
      <c r="C25" s="34">
        <v>151211.5</v>
      </c>
      <c r="D25" s="34">
        <v>25618</v>
      </c>
      <c r="E25" s="155">
        <v>11439</v>
      </c>
      <c r="F25" s="155">
        <v>290660</v>
      </c>
      <c r="G25" s="155">
        <v>128258</v>
      </c>
      <c r="H25" s="155">
        <v>112950</v>
      </c>
      <c r="I25" s="34">
        <v>0</v>
      </c>
      <c r="J25" s="155">
        <v>75989</v>
      </c>
      <c r="K25" s="34">
        <v>200000</v>
      </c>
      <c r="L25" s="160"/>
      <c r="M25" s="170"/>
    </row>
    <row r="26" spans="1:13" ht="13.5" thickBot="1">
      <c r="A26" s="38"/>
      <c r="B26" s="15"/>
      <c r="C26" s="40"/>
      <c r="D26" s="40"/>
      <c r="E26" s="40"/>
      <c r="F26" s="40"/>
      <c r="G26" s="40"/>
      <c r="H26" s="40"/>
      <c r="I26" s="40"/>
      <c r="J26" s="40"/>
      <c r="K26" s="40"/>
      <c r="L26" s="160"/>
      <c r="M26" s="170"/>
    </row>
    <row r="27" spans="1:13" ht="13.5" thickBot="1">
      <c r="A27" s="60" t="s">
        <v>57</v>
      </c>
      <c r="B27" s="15"/>
      <c r="C27" s="45">
        <f aca="true" t="shared" si="1" ref="C27:K27">SUM(C20:C26)</f>
        <v>832080</v>
      </c>
      <c r="D27" s="45">
        <f t="shared" si="1"/>
        <v>722343.66</v>
      </c>
      <c r="E27" s="45">
        <f t="shared" si="1"/>
        <v>733923.13</v>
      </c>
      <c r="F27" s="45">
        <f t="shared" si="1"/>
        <v>903596.61</v>
      </c>
      <c r="G27" s="45">
        <f t="shared" si="1"/>
        <v>753907.45</v>
      </c>
      <c r="H27" s="45">
        <f t="shared" si="1"/>
        <v>916036.16</v>
      </c>
      <c r="I27" s="45">
        <f t="shared" si="1"/>
        <v>786000</v>
      </c>
      <c r="J27" s="45">
        <f t="shared" si="1"/>
        <v>640596.89</v>
      </c>
      <c r="K27" s="45">
        <f t="shared" si="1"/>
        <v>992000</v>
      </c>
      <c r="L27" s="160"/>
      <c r="M27" s="167"/>
    </row>
    <row r="28" spans="1:12" ht="2.25" customHeight="1" thickBot="1">
      <c r="A28" s="15"/>
      <c r="B28" s="15"/>
      <c r="C28" s="103"/>
      <c r="D28" s="103"/>
      <c r="E28" s="103"/>
      <c r="F28" s="103"/>
      <c r="G28" s="103"/>
      <c r="H28" s="103"/>
      <c r="I28" s="103"/>
      <c r="J28" s="103"/>
      <c r="K28" s="103"/>
      <c r="L28" s="160"/>
    </row>
    <row r="29" spans="1:12" ht="13.5" thickBot="1">
      <c r="A29" s="145" t="s">
        <v>58</v>
      </c>
      <c r="B29" s="15"/>
      <c r="C29" s="45">
        <v>2900000</v>
      </c>
      <c r="D29" s="45">
        <v>3238000</v>
      </c>
      <c r="E29" s="45">
        <v>3390000</v>
      </c>
      <c r="F29" s="171">
        <v>3550000</v>
      </c>
      <c r="G29" s="171">
        <v>3686000</v>
      </c>
      <c r="H29" s="171">
        <v>3031000</v>
      </c>
      <c r="I29" s="45">
        <v>2731000</v>
      </c>
      <c r="J29" s="171">
        <v>1515000</v>
      </c>
      <c r="K29" s="45">
        <v>2631000</v>
      </c>
      <c r="L29" s="168"/>
    </row>
    <row r="30" spans="1:12" ht="4.5" customHeight="1" thickBot="1">
      <c r="A30" s="15"/>
      <c r="B30" s="15"/>
      <c r="C30" s="103"/>
      <c r="D30" s="103"/>
      <c r="E30" s="103"/>
      <c r="F30" s="86"/>
      <c r="G30" s="86"/>
      <c r="H30" s="86"/>
      <c r="I30" s="86"/>
      <c r="J30" s="86"/>
      <c r="K30" s="86"/>
      <c r="L30" s="168"/>
    </row>
    <row r="31" spans="1:12" ht="13.5" thickBot="1">
      <c r="A31" s="106" t="s">
        <v>59</v>
      </c>
      <c r="B31" s="107"/>
      <c r="C31" s="108">
        <f aca="true" t="shared" si="2" ref="C31:K31">C29+C27-C17</f>
        <v>0.20000000018626451</v>
      </c>
      <c r="D31" s="108">
        <f t="shared" si="2"/>
        <v>-0.13999999966472387</v>
      </c>
      <c r="E31" s="108">
        <f t="shared" si="2"/>
        <v>0</v>
      </c>
      <c r="F31" s="108">
        <f t="shared" si="2"/>
        <v>226291.65000000037</v>
      </c>
      <c r="G31" s="108">
        <f t="shared" si="2"/>
        <v>45186.549999999814</v>
      </c>
      <c r="H31" s="109">
        <f t="shared" si="2"/>
        <v>530500.5299999998</v>
      </c>
      <c r="I31" s="109">
        <f t="shared" si="2"/>
        <v>0</v>
      </c>
      <c r="J31" s="108">
        <f t="shared" si="2"/>
        <v>529412.02</v>
      </c>
      <c r="K31" s="109">
        <f t="shared" si="2"/>
        <v>0</v>
      </c>
      <c r="L31" s="168"/>
    </row>
    <row r="32" spans="1:12" ht="9.75" customHeight="1">
      <c r="A32" s="15"/>
      <c r="B32" s="15"/>
      <c r="C32" s="15"/>
      <c r="D32" s="15"/>
      <c r="E32" s="15"/>
      <c r="F32" s="15"/>
      <c r="G32" s="15"/>
      <c r="H32" s="15"/>
      <c r="I32" s="15"/>
      <c r="J32" s="86"/>
      <c r="K32" s="86"/>
      <c r="L32" s="168"/>
    </row>
    <row r="33" spans="1:12" ht="13.5" hidden="1" thickBot="1">
      <c r="A33" s="69"/>
      <c r="B33" s="70"/>
      <c r="C33" s="70"/>
      <c r="D33" s="70"/>
      <c r="E33" s="70"/>
      <c r="F33" s="70"/>
      <c r="G33" s="70"/>
      <c r="H33" s="70"/>
      <c r="I33" s="70"/>
      <c r="J33" s="111" t="s">
        <v>60</v>
      </c>
      <c r="K33" s="73">
        <f>K29-H29</f>
        <v>-400000</v>
      </c>
      <c r="L33" s="168"/>
    </row>
    <row r="34" spans="1:12" ht="13.5" hidden="1" thickBot="1">
      <c r="A34" s="15" t="s">
        <v>61</v>
      </c>
      <c r="B34" s="70"/>
      <c r="C34" s="70"/>
      <c r="D34" s="70"/>
      <c r="E34" s="70"/>
      <c r="F34" s="70"/>
      <c r="G34" s="70"/>
      <c r="H34" s="70"/>
      <c r="I34" s="70"/>
      <c r="J34" s="112" t="s">
        <v>62</v>
      </c>
      <c r="K34" s="113">
        <f>K33/H29</f>
        <v>-0.13196964698119432</v>
      </c>
      <c r="L34" s="168"/>
    </row>
    <row r="35" spans="2:12" ht="12.75">
      <c r="B35" s="15"/>
      <c r="C35" s="15"/>
      <c r="D35" s="15"/>
      <c r="E35" s="15"/>
      <c r="F35" s="15"/>
      <c r="G35" s="15"/>
      <c r="H35" s="15"/>
      <c r="I35" s="15"/>
      <c r="J35" s="86"/>
      <c r="K35" s="86"/>
      <c r="L35" s="152"/>
    </row>
    <row r="36" spans="2:12" ht="12.75">
      <c r="B36" s="15"/>
      <c r="C36" s="15"/>
      <c r="D36" s="15"/>
      <c r="E36" s="15"/>
      <c r="F36" s="15"/>
      <c r="G36" s="15"/>
      <c r="H36" s="15"/>
      <c r="I36" s="15"/>
      <c r="J36" s="86"/>
      <c r="K36" s="86"/>
      <c r="L36" s="152"/>
    </row>
    <row r="37" spans="1:12" ht="12.75">
      <c r="A37" s="172"/>
      <c r="B37" s="152"/>
      <c r="C37" s="152"/>
      <c r="D37" s="152"/>
      <c r="E37" s="152"/>
      <c r="F37" s="152"/>
      <c r="G37" s="152"/>
      <c r="H37" s="152"/>
      <c r="I37" s="152"/>
      <c r="J37" s="152"/>
      <c r="K37" s="173"/>
      <c r="L37" s="152"/>
    </row>
    <row r="38" spans="1:12" ht="12.75">
      <c r="A38" s="174"/>
      <c r="B38" s="152"/>
      <c r="C38" s="152"/>
      <c r="D38" s="152"/>
      <c r="E38" s="152"/>
      <c r="F38" s="152"/>
      <c r="G38" s="152"/>
      <c r="H38" s="152"/>
      <c r="I38" s="152"/>
      <c r="J38" s="152"/>
      <c r="K38" s="173"/>
      <c r="L38" s="152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7"/>
  <sheetViews>
    <sheetView workbookViewId="0" topLeftCell="A1">
      <pane xSplit="4" ySplit="2" topLeftCell="E9" activePane="bottomRight" state="frozen"/>
      <selection pane="topLeft" activeCell="K12" sqref="K12"/>
      <selection pane="topRight" activeCell="K12" sqref="K12"/>
      <selection pane="bottomLeft" activeCell="K12" sqref="K12"/>
      <selection pane="bottomRight" activeCell="O48" sqref="O48"/>
    </sheetView>
  </sheetViews>
  <sheetFormatPr defaultColWidth="9.140625" defaultRowHeight="12.75"/>
  <cols>
    <col min="1" max="1" width="30.7109375" style="240" customWidth="1"/>
    <col min="2" max="2" width="0.5625" style="240" customWidth="1"/>
    <col min="3" max="4" width="11.7109375" style="241" customWidth="1"/>
    <col min="5" max="5" width="11.7109375" style="242" customWidth="1"/>
    <col min="6" max="6" width="11.7109375" style="208" customWidth="1"/>
    <col min="7" max="7" width="3.00390625" style="241" customWidth="1"/>
    <col min="8" max="8" width="11.7109375" style="243" customWidth="1"/>
    <col min="9" max="9" width="4.8515625" style="188" customWidth="1"/>
    <col min="10" max="16384" width="9.140625" style="14" customWidth="1"/>
  </cols>
  <sheetData>
    <row r="1" spans="1:8" s="181" customFormat="1" ht="13.5" thickBot="1">
      <c r="A1" s="175" t="s">
        <v>73</v>
      </c>
      <c r="B1" s="176"/>
      <c r="C1" s="177" t="s">
        <v>74</v>
      </c>
      <c r="D1" s="178" t="s">
        <v>75</v>
      </c>
      <c r="E1" s="178" t="s">
        <v>76</v>
      </c>
      <c r="F1" s="179" t="s">
        <v>77</v>
      </c>
      <c r="G1" s="180"/>
      <c r="H1" s="179" t="s">
        <v>78</v>
      </c>
    </row>
    <row r="2" spans="1:8" s="181" customFormat="1" ht="13.5" thickBot="1">
      <c r="A2" s="182"/>
      <c r="B2" s="176"/>
      <c r="C2" s="183">
        <v>2012</v>
      </c>
      <c r="D2" s="183">
        <v>2012</v>
      </c>
      <c r="E2" s="183">
        <v>2012</v>
      </c>
      <c r="F2" s="183">
        <v>2012</v>
      </c>
      <c r="G2" s="183"/>
      <c r="H2" s="183">
        <v>2012</v>
      </c>
    </row>
    <row r="3" spans="1:8" ht="12.75">
      <c r="A3" s="184" t="s">
        <v>36</v>
      </c>
      <c r="B3" s="185"/>
      <c r="C3" s="53">
        <f>'ZŠ T.G.M.'!L4</f>
        <v>541000</v>
      </c>
      <c r="D3" s="53">
        <f>'ZŠ Plešivec'!K4</f>
        <v>678000</v>
      </c>
      <c r="E3" s="53">
        <f>'ZŠ Linecká'!K4</f>
        <v>160000</v>
      </c>
      <c r="F3" s="53">
        <f>'ZŠ Nádraží'!K4</f>
        <v>884000</v>
      </c>
      <c r="G3" s="186"/>
      <c r="H3" s="187">
        <f aca="true" t="shared" si="0" ref="H3:H16">C3+D3+E3+F3</f>
        <v>2263000</v>
      </c>
    </row>
    <row r="4" spans="1:8" ht="12.75">
      <c r="A4" s="189" t="s">
        <v>37</v>
      </c>
      <c r="B4" s="185"/>
      <c r="C4" s="34">
        <f>'ZŠ T.G.M.'!L5</f>
        <v>1360000</v>
      </c>
      <c r="D4" s="34">
        <f>'ZŠ Plešivec'!K5</f>
        <v>650000</v>
      </c>
      <c r="E4" s="34">
        <f>'ZŠ Linecká'!K5</f>
        <v>500000</v>
      </c>
      <c r="F4" s="34">
        <f>'ZŠ Nádraží'!K5</f>
        <v>1300000</v>
      </c>
      <c r="G4" s="190"/>
      <c r="H4" s="191">
        <f t="shared" si="0"/>
        <v>3810000</v>
      </c>
    </row>
    <row r="5" spans="1:8" ht="15" customHeight="1">
      <c r="A5" s="189" t="s">
        <v>79</v>
      </c>
      <c r="B5" s="185"/>
      <c r="C5" s="34">
        <f>'ZŠ T.G.M.'!L6</f>
        <v>860000</v>
      </c>
      <c r="D5" s="34">
        <f>'ZŠ Plešivec'!K6</f>
        <v>1200000</v>
      </c>
      <c r="E5" s="34">
        <f>'ZŠ Linecká'!K6</f>
        <v>400000</v>
      </c>
      <c r="F5" s="34">
        <f>'ZŠ Nádraží'!K6</f>
        <v>2200000</v>
      </c>
      <c r="G5" s="190"/>
      <c r="H5" s="191">
        <f t="shared" si="0"/>
        <v>4660000</v>
      </c>
    </row>
    <row r="6" spans="1:8" ht="12.75">
      <c r="A6" s="189" t="s">
        <v>39</v>
      </c>
      <c r="B6" s="185"/>
      <c r="C6" s="34">
        <f>'ZŠ T.G.M.'!L7</f>
        <v>130000</v>
      </c>
      <c r="D6" s="34">
        <f>'ZŠ Plešivec'!K7</f>
        <v>70000</v>
      </c>
      <c r="E6" s="34">
        <f>'ZŠ Linecká'!K7</f>
        <v>120000</v>
      </c>
      <c r="F6" s="34">
        <f>'ZŠ Nádraží'!K7</f>
        <v>95000</v>
      </c>
      <c r="G6" s="190"/>
      <c r="H6" s="191">
        <f t="shared" si="0"/>
        <v>415000</v>
      </c>
    </row>
    <row r="7" spans="1:8" ht="12.75">
      <c r="A7" s="189" t="s">
        <v>80</v>
      </c>
      <c r="B7" s="185"/>
      <c r="C7" s="34">
        <f>'ZŠ T.G.M.'!L8</f>
        <v>1100000</v>
      </c>
      <c r="D7" s="34">
        <f>'ZŠ Plešivec'!K8</f>
        <v>1700000</v>
      </c>
      <c r="E7" s="34">
        <f>'ZŠ Linecká'!K8</f>
        <v>1050000</v>
      </c>
      <c r="F7" s="34">
        <f>'ZŠ Nádraží'!K8</f>
        <v>1700000</v>
      </c>
      <c r="G7" s="190"/>
      <c r="H7" s="191">
        <f t="shared" si="0"/>
        <v>5550000</v>
      </c>
    </row>
    <row r="8" spans="1:8" ht="12.75">
      <c r="A8" s="189" t="s">
        <v>41</v>
      </c>
      <c r="B8" s="185"/>
      <c r="C8" s="34">
        <f>'ZŠ T.G.M.'!L9</f>
        <v>540000</v>
      </c>
      <c r="D8" s="34">
        <f>'ZŠ Plešivec'!K9</f>
        <v>600000</v>
      </c>
      <c r="E8" s="34">
        <f>'ZŠ Linecká'!K9</f>
        <v>200000</v>
      </c>
      <c r="F8" s="34">
        <f>'ZŠ Nádraží'!K9</f>
        <v>952000</v>
      </c>
      <c r="G8" s="190"/>
      <c r="H8" s="191">
        <f t="shared" si="0"/>
        <v>2292000</v>
      </c>
    </row>
    <row r="9" spans="1:8" ht="12.75">
      <c r="A9" s="189" t="s">
        <v>42</v>
      </c>
      <c r="B9" s="185"/>
      <c r="C9" s="34">
        <f>'ZŠ T.G.M.'!L10</f>
        <v>0</v>
      </c>
      <c r="D9" s="34">
        <f>'ZŠ Plešivec'!K10</f>
        <v>80000</v>
      </c>
      <c r="E9" s="34">
        <f>'ZŠ Linecká'!K10</f>
        <v>0</v>
      </c>
      <c r="F9" s="34">
        <f>'ZŠ Nádraží'!K10</f>
        <v>30000</v>
      </c>
      <c r="G9" s="190"/>
      <c r="H9" s="191">
        <f t="shared" si="0"/>
        <v>110000</v>
      </c>
    </row>
    <row r="10" spans="1:8" ht="12.75">
      <c r="A10" s="189" t="s">
        <v>65</v>
      </c>
      <c r="B10" s="185"/>
      <c r="C10" s="34">
        <f>'ZŠ T.G.M.'!L11</f>
        <v>690000</v>
      </c>
      <c r="D10" s="34">
        <f>'ZŠ Plešivec'!K11</f>
        <v>580000</v>
      </c>
      <c r="E10" s="34">
        <f>'ZŠ Linecká'!K11</f>
        <v>483000</v>
      </c>
      <c r="F10" s="34">
        <f>'ZŠ Nádraží'!K11</f>
        <v>860000</v>
      </c>
      <c r="G10" s="190"/>
      <c r="H10" s="191">
        <f t="shared" si="0"/>
        <v>2613000</v>
      </c>
    </row>
    <row r="11" spans="1:8" ht="12.75">
      <c r="A11" s="189" t="s">
        <v>44</v>
      </c>
      <c r="B11" s="185"/>
      <c r="C11" s="34">
        <f>'ZŠ T.G.M.'!L12</f>
        <v>150000</v>
      </c>
      <c r="D11" s="34">
        <f>'ZŠ Plešivec'!K12</f>
        <v>668000</v>
      </c>
      <c r="E11" s="34">
        <f>'ZŠ Linecká'!K12</f>
        <v>600000</v>
      </c>
      <c r="F11" s="34">
        <f>'ZŠ Nádraží'!K12</f>
        <v>807000</v>
      </c>
      <c r="G11" s="190"/>
      <c r="H11" s="191">
        <f t="shared" si="0"/>
        <v>2225000</v>
      </c>
    </row>
    <row r="12" spans="1:8" ht="33.75">
      <c r="A12" s="192" t="s">
        <v>45</v>
      </c>
      <c r="B12" s="185"/>
      <c r="C12" s="34">
        <f>'ZŠ T.G.M.'!L13</f>
        <v>100000</v>
      </c>
      <c r="D12" s="34">
        <f>'ZŠ Plešivec'!K13</f>
        <v>100000</v>
      </c>
      <c r="E12" s="34">
        <f>'ZŠ Linecká'!K13</f>
        <v>100000</v>
      </c>
      <c r="F12" s="34">
        <f>'ZŠ Nádraží'!K13</f>
        <v>100000</v>
      </c>
      <c r="G12" s="190"/>
      <c r="H12" s="191">
        <f t="shared" si="0"/>
        <v>400000</v>
      </c>
    </row>
    <row r="13" spans="1:8" ht="12.75">
      <c r="A13" s="189" t="s">
        <v>46</v>
      </c>
      <c r="B13" s="185"/>
      <c r="C13" s="34">
        <f>'ZŠ T.G.M.'!L14</f>
        <v>0</v>
      </c>
      <c r="D13" s="34">
        <f>'ZŠ Plešivec'!K14</f>
        <v>417000</v>
      </c>
      <c r="E13" s="34">
        <f>'ZŠ Linecká'!K14</f>
        <v>0</v>
      </c>
      <c r="F13" s="34">
        <f>'ZŠ Nádraží'!K14</f>
        <v>222000</v>
      </c>
      <c r="G13" s="190"/>
      <c r="H13" s="191">
        <f t="shared" si="0"/>
        <v>639000</v>
      </c>
    </row>
    <row r="14" spans="1:8" s="195" customFormat="1" ht="12.75">
      <c r="A14" s="189" t="s">
        <v>47</v>
      </c>
      <c r="B14" s="193"/>
      <c r="C14" s="34">
        <f>'ZŠ T.G.M.'!L15</f>
        <v>200000</v>
      </c>
      <c r="D14" s="34">
        <f>'ZŠ Plešivec'!K15</f>
        <v>0</v>
      </c>
      <c r="E14" s="34">
        <f>'ZŠ Linecká'!K15</f>
        <v>0</v>
      </c>
      <c r="F14" s="34">
        <f>'ZŠ Nádraží'!K15</f>
        <v>250000</v>
      </c>
      <c r="G14" s="194"/>
      <c r="H14" s="191">
        <f t="shared" si="0"/>
        <v>450000</v>
      </c>
    </row>
    <row r="15" spans="1:8" s="195" customFormat="1" ht="13.5" thickBot="1">
      <c r="A15" s="196" t="s">
        <v>48</v>
      </c>
      <c r="B15" s="197"/>
      <c r="C15" s="40">
        <f>'ZŠ T.G.M.'!L16</f>
        <v>5000</v>
      </c>
      <c r="D15" s="40">
        <f>'ZŠ Plešivec'!K16</f>
        <v>27000</v>
      </c>
      <c r="E15" s="40">
        <f>'ZŠ Linecká'!K16</f>
        <v>10000</v>
      </c>
      <c r="F15" s="40">
        <f>'ZŠ Nádraží'!K16</f>
        <v>27000</v>
      </c>
      <c r="G15" s="194"/>
      <c r="H15" s="191">
        <f t="shared" si="0"/>
        <v>69000</v>
      </c>
    </row>
    <row r="16" spans="1:8" s="181" customFormat="1" ht="13.5" thickBot="1">
      <c r="A16" s="198" t="s">
        <v>49</v>
      </c>
      <c r="B16" s="199"/>
      <c r="C16" s="200">
        <f>SUM(C3:C15)</f>
        <v>5676000</v>
      </c>
      <c r="D16" s="201">
        <f>SUM(D3:D15)</f>
        <v>6770000</v>
      </c>
      <c r="E16" s="201">
        <f>SUM(E3:E15)</f>
        <v>3623000</v>
      </c>
      <c r="F16" s="201">
        <f>SUM(F3:F15)</f>
        <v>9427000</v>
      </c>
      <c r="G16" s="202"/>
      <c r="H16" s="203">
        <f t="shared" si="0"/>
        <v>25496000</v>
      </c>
    </row>
    <row r="17" spans="1:8" ht="6" customHeight="1" thickBot="1">
      <c r="A17" s="204"/>
      <c r="B17" s="205"/>
      <c r="C17" s="206"/>
      <c r="D17" s="207"/>
      <c r="E17" s="208"/>
      <c r="G17" s="209"/>
      <c r="H17" s="210"/>
    </row>
    <row r="18" spans="1:8" ht="13.5" thickBot="1">
      <c r="A18" s="211"/>
      <c r="B18" s="212"/>
      <c r="C18" s="213"/>
      <c r="D18" s="214"/>
      <c r="E18" s="215"/>
      <c r="F18" s="215"/>
      <c r="G18" s="190"/>
      <c r="H18" s="216"/>
    </row>
    <row r="19" spans="1:8" ht="12.75">
      <c r="A19" s="217" t="s">
        <v>50</v>
      </c>
      <c r="B19" s="185"/>
      <c r="C19" s="218">
        <f>'ZŠ T.G.M.'!L19</f>
        <v>860000</v>
      </c>
      <c r="D19" s="53">
        <f>'ZŠ Plešivec'!K20</f>
        <v>1200000</v>
      </c>
      <c r="E19" s="53">
        <f>'ZŠ Linecká'!K20</f>
        <v>400000</v>
      </c>
      <c r="F19" s="53">
        <f>'ZŠ Nádraží'!K19</f>
        <v>2200000</v>
      </c>
      <c r="G19" s="190"/>
      <c r="H19" s="219">
        <f>C19+D19+E19+F19</f>
        <v>4660000</v>
      </c>
    </row>
    <row r="20" spans="1:8" ht="12.75">
      <c r="A20" s="220" t="s">
        <v>68</v>
      </c>
      <c r="B20" s="185"/>
      <c r="C20" s="33">
        <f>'ZŠ T.G.M.'!L20</f>
        <v>25000</v>
      </c>
      <c r="D20" s="34">
        <f>'ZŠ Plešivec'!K21</f>
        <v>0</v>
      </c>
      <c r="E20" s="34">
        <f>'ZŠ Linecká'!K21</f>
        <v>0</v>
      </c>
      <c r="F20" s="34">
        <f>'ZŠ Nádraží'!K20</f>
        <v>47000</v>
      </c>
      <c r="G20" s="190"/>
      <c r="H20" s="191">
        <f>C20+D21+E20+F20</f>
        <v>172000</v>
      </c>
    </row>
    <row r="21" spans="1:8" ht="12.75">
      <c r="A21" s="189" t="s">
        <v>52</v>
      </c>
      <c r="B21" s="185"/>
      <c r="C21" s="33">
        <f>'ZŠ T.G.M.'!L21</f>
        <v>56000</v>
      </c>
      <c r="D21" s="34">
        <f>'ZŠ Plešivec'!K22</f>
        <v>100000</v>
      </c>
      <c r="E21" s="34">
        <f>'ZŠ Linecká'!K22</f>
        <v>32000</v>
      </c>
      <c r="F21" s="34">
        <f>'ZŠ Nádraží'!K21</f>
        <v>120000</v>
      </c>
      <c r="G21" s="190"/>
      <c r="H21" s="191">
        <f>C21+D22+E21+F21</f>
        <v>348000</v>
      </c>
    </row>
    <row r="22" spans="1:8" ht="12.75">
      <c r="A22" s="189" t="s">
        <v>53</v>
      </c>
      <c r="B22" s="185"/>
      <c r="C22" s="33">
        <f>'ZŠ T.G.M.'!L22</f>
        <v>200000</v>
      </c>
      <c r="D22" s="34">
        <f>'ZŠ Plešivec'!K23</f>
        <v>140000</v>
      </c>
      <c r="E22" s="34">
        <f>'ZŠ Linecká'!K23</f>
        <v>350000</v>
      </c>
      <c r="F22" s="34">
        <f>'ZŠ Nádraží'!K22</f>
        <v>171000</v>
      </c>
      <c r="G22" s="190"/>
      <c r="H22" s="191">
        <f>C22+D23+E22+F22</f>
        <v>731000</v>
      </c>
    </row>
    <row r="23" spans="1:8" ht="12.75">
      <c r="A23" s="189" t="s">
        <v>54</v>
      </c>
      <c r="B23" s="185"/>
      <c r="C23" s="33">
        <f>'ZŠ T.G.M.'!L23</f>
        <v>5000</v>
      </c>
      <c r="D23" s="34">
        <f>'ZŠ Plešivec'!K24</f>
        <v>10000</v>
      </c>
      <c r="E23" s="34">
        <f>'ZŠ Linecká'!K24</f>
        <v>10000</v>
      </c>
      <c r="F23" s="34">
        <f>'ZŠ Nádraží'!K23</f>
        <v>9000</v>
      </c>
      <c r="G23" s="190"/>
      <c r="H23" s="191">
        <f>C23+D24+E23+F23</f>
        <v>34000</v>
      </c>
    </row>
    <row r="24" spans="1:8" ht="12.75">
      <c r="A24" s="159" t="s">
        <v>55</v>
      </c>
      <c r="B24" s="185"/>
      <c r="C24" s="33">
        <f>'ZŠ T.G.M.'!L24</f>
        <v>95000</v>
      </c>
      <c r="D24" s="34">
        <f>'ZŠ Plešivec'!K25</f>
        <v>10000</v>
      </c>
      <c r="E24" s="34">
        <f>'ZŠ Linecká'!K25</f>
        <v>200000</v>
      </c>
      <c r="F24" s="34">
        <f>'ZŠ Nádraží'!K24</f>
        <v>0</v>
      </c>
      <c r="G24" s="190"/>
      <c r="H24" s="191">
        <f>C24+D25+E24+F24</f>
        <v>295000</v>
      </c>
    </row>
    <row r="25" spans="1:8" ht="13.5" thickBot="1">
      <c r="A25" s="221" t="s">
        <v>81</v>
      </c>
      <c r="B25" s="222"/>
      <c r="C25" s="39">
        <f>'ZŠ T.G.M.'!L25</f>
        <v>0</v>
      </c>
      <c r="D25" s="40">
        <f>'ZŠ Plešivec'!K26</f>
        <v>0</v>
      </c>
      <c r="E25" s="40">
        <f>'ZŠ Linecká'!K26</f>
        <v>0</v>
      </c>
      <c r="F25" s="40">
        <f>'ZŠ Nádraží'!K25</f>
        <v>0</v>
      </c>
      <c r="G25" s="223"/>
      <c r="H25" s="224">
        <f>C25+D25+E25+F25</f>
        <v>0</v>
      </c>
    </row>
    <row r="26" spans="1:8" s="181" customFormat="1" ht="13.5" thickBot="1">
      <c r="A26" s="211" t="s">
        <v>57</v>
      </c>
      <c r="B26" s="225"/>
      <c r="C26" s="226">
        <f>SUM(C19:C25)</f>
        <v>1241000</v>
      </c>
      <c r="D26" s="226">
        <f>SUM(D19:D25)</f>
        <v>1460000</v>
      </c>
      <c r="E26" s="226">
        <f>SUM(E19:E25)</f>
        <v>992000</v>
      </c>
      <c r="F26" s="226">
        <f>SUM(F19:F24)</f>
        <v>2547000</v>
      </c>
      <c r="G26" s="227"/>
      <c r="H26" s="200">
        <f>C26+D26+E26+F26</f>
        <v>6240000</v>
      </c>
    </row>
    <row r="27" spans="1:8" ht="5.25" customHeight="1" thickBot="1">
      <c r="A27" s="228"/>
      <c r="B27" s="228"/>
      <c r="C27" s="208"/>
      <c r="D27" s="229"/>
      <c r="E27" s="208"/>
      <c r="G27" s="229"/>
      <c r="H27" s="210"/>
    </row>
    <row r="28" spans="1:8" s="181" customFormat="1" ht="13.5" thickBot="1">
      <c r="A28" s="230" t="s">
        <v>58</v>
      </c>
      <c r="B28" s="230"/>
      <c r="C28" s="231">
        <f>'ZŠ T.G.M.'!L28</f>
        <v>4435000</v>
      </c>
      <c r="D28" s="232">
        <f>'ZŠ Plešivec'!K29</f>
        <v>5310000</v>
      </c>
      <c r="E28" s="233">
        <f>'ZŠ Linecká'!K29</f>
        <v>2631000</v>
      </c>
      <c r="F28" s="234">
        <f>'ZŠ Nádraží'!K28</f>
        <v>6880000</v>
      </c>
      <c r="G28" s="227"/>
      <c r="H28" s="203">
        <f>C28+D28+E28+F28</f>
        <v>19256000</v>
      </c>
    </row>
    <row r="29" spans="1:8" ht="8.25" customHeight="1">
      <c r="A29" s="228"/>
      <c r="B29" s="228"/>
      <c r="C29" s="208"/>
      <c r="D29" s="235"/>
      <c r="E29" s="208"/>
      <c r="G29" s="229"/>
      <c r="H29" s="236"/>
    </row>
    <row r="30" spans="1:8" ht="12.75">
      <c r="A30" s="237" t="s">
        <v>59</v>
      </c>
      <c r="B30" s="237"/>
      <c r="C30" s="238">
        <f aca="true" t="shared" si="1" ref="C30:H30">C16-C26-C28</f>
        <v>0</v>
      </c>
      <c r="D30" s="238">
        <f t="shared" si="1"/>
        <v>0</v>
      </c>
      <c r="E30" s="238">
        <f t="shared" si="1"/>
        <v>0</v>
      </c>
      <c r="F30" s="238">
        <f t="shared" si="1"/>
        <v>0</v>
      </c>
      <c r="G30" s="238">
        <f t="shared" si="1"/>
        <v>0</v>
      </c>
      <c r="H30" s="239">
        <f t="shared" si="1"/>
        <v>0</v>
      </c>
    </row>
    <row r="31" ht="13.5" thickBot="1"/>
    <row r="32" spans="1:8" ht="13.5" thickBot="1">
      <c r="A32" s="244"/>
      <c r="F32" s="245" t="s">
        <v>82</v>
      </c>
      <c r="H32" s="203">
        <v>19256000</v>
      </c>
    </row>
    <row r="33" spans="1:8" ht="13.5" thickBot="1">
      <c r="A33" s="244">
        <v>40793</v>
      </c>
      <c r="F33" s="246" t="s">
        <v>60</v>
      </c>
      <c r="H33" s="203">
        <f>H28-H32</f>
        <v>0</v>
      </c>
    </row>
    <row r="34" spans="1:8" ht="13.5" thickBot="1">
      <c r="A34" s="240" t="s">
        <v>61</v>
      </c>
      <c r="F34" s="112" t="s">
        <v>62</v>
      </c>
      <c r="H34" s="247">
        <f>H33/H32</f>
        <v>0</v>
      </c>
    </row>
    <row r="37" spans="1:9" s="148" customFormat="1" ht="12.75">
      <c r="A37" s="248"/>
      <c r="B37" s="248"/>
      <c r="C37" s="249"/>
      <c r="D37" s="249"/>
      <c r="E37" s="250"/>
      <c r="F37" s="251"/>
      <c r="G37" s="249"/>
      <c r="H37" s="248"/>
      <c r="I37" s="252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L21" sqref="L21"/>
    </sheetView>
  </sheetViews>
  <sheetFormatPr defaultColWidth="9.140625" defaultRowHeight="12.75"/>
  <cols>
    <col min="1" max="1" width="20.140625" style="313" customWidth="1"/>
    <col min="2" max="2" width="12.7109375" style="313" hidden="1" customWidth="1"/>
    <col min="3" max="3" width="0.5625" style="313" customWidth="1"/>
    <col min="4" max="4" width="12.7109375" style="313" hidden="1" customWidth="1"/>
    <col min="5" max="11" width="12.7109375" style="313" customWidth="1"/>
    <col min="12" max="12" width="12.7109375" style="254" customWidth="1"/>
    <col min="13" max="16384" width="9.140625" style="254" customWidth="1"/>
  </cols>
  <sheetData>
    <row r="1" spans="1:12" ht="15.75">
      <c r="A1" s="253" t="s">
        <v>26</v>
      </c>
      <c r="B1" s="253"/>
      <c r="C1" s="253"/>
      <c r="D1" s="253"/>
      <c r="E1" s="253"/>
      <c r="F1" s="253" t="s">
        <v>83</v>
      </c>
      <c r="G1" s="253"/>
      <c r="H1" s="253"/>
      <c r="I1" s="253"/>
      <c r="J1" s="253"/>
      <c r="K1" s="254"/>
      <c r="L1" s="255" t="s">
        <v>84</v>
      </c>
    </row>
    <row r="2" spans="1:12" ht="13.5" thickBot="1">
      <c r="A2" s="256"/>
      <c r="B2" s="256"/>
      <c r="C2" s="256"/>
      <c r="D2" s="257"/>
      <c r="E2" s="257"/>
      <c r="F2" s="257"/>
      <c r="G2" s="257"/>
      <c r="H2" s="257"/>
      <c r="I2" s="257"/>
      <c r="J2" s="257"/>
      <c r="K2" s="258"/>
      <c r="L2" s="259"/>
    </row>
    <row r="3" spans="1:12" ht="34.5" thickBot="1">
      <c r="A3" s="260"/>
      <c r="B3" s="256"/>
      <c r="C3" s="256"/>
      <c r="D3" s="261" t="s">
        <v>28</v>
      </c>
      <c r="E3" s="261" t="s">
        <v>29</v>
      </c>
      <c r="F3" s="261" t="s">
        <v>30</v>
      </c>
      <c r="G3" s="262" t="s">
        <v>31</v>
      </c>
      <c r="H3" s="261" t="s">
        <v>32</v>
      </c>
      <c r="I3" s="261" t="s">
        <v>33</v>
      </c>
      <c r="J3" s="262" t="s">
        <v>34</v>
      </c>
      <c r="K3" s="263" t="s">
        <v>64</v>
      </c>
      <c r="L3" s="261" t="s">
        <v>70</v>
      </c>
    </row>
    <row r="4" spans="1:12" ht="12.75">
      <c r="A4" s="264" t="s">
        <v>36</v>
      </c>
      <c r="B4" s="256"/>
      <c r="C4" s="265"/>
      <c r="D4" s="266">
        <v>52508.5</v>
      </c>
      <c r="E4" s="266">
        <v>142371.9</v>
      </c>
      <c r="F4" s="267">
        <v>144050</v>
      </c>
      <c r="G4" s="268">
        <v>165849.9</v>
      </c>
      <c r="H4" s="269">
        <v>333383.75</v>
      </c>
      <c r="I4" s="270">
        <v>122101</v>
      </c>
      <c r="J4" s="271">
        <v>150000</v>
      </c>
      <c r="K4" s="272">
        <v>3586</v>
      </c>
      <c r="L4" s="271">
        <v>150000</v>
      </c>
    </row>
    <row r="5" spans="1:12" ht="12.75">
      <c r="A5" s="273" t="s">
        <v>37</v>
      </c>
      <c r="B5" s="256"/>
      <c r="C5" s="274"/>
      <c r="D5" s="275">
        <v>171409.35</v>
      </c>
      <c r="E5" s="275">
        <v>247673.35</v>
      </c>
      <c r="F5" s="267">
        <v>403399.96</v>
      </c>
      <c r="G5" s="276">
        <v>354858.29</v>
      </c>
      <c r="H5" s="277">
        <v>326960.15</v>
      </c>
      <c r="I5" s="278">
        <v>348769.66</v>
      </c>
      <c r="J5" s="279">
        <v>170000</v>
      </c>
      <c r="K5" s="280">
        <v>75641</v>
      </c>
      <c r="L5" s="279">
        <v>157000</v>
      </c>
    </row>
    <row r="6" spans="1:12" ht="12.75">
      <c r="A6" s="273" t="s">
        <v>38</v>
      </c>
      <c r="B6" s="256"/>
      <c r="C6" s="274"/>
      <c r="D6" s="275">
        <v>185113.24</v>
      </c>
      <c r="E6" s="275">
        <v>214513.73</v>
      </c>
      <c r="F6" s="267">
        <v>184652.16</v>
      </c>
      <c r="G6" s="276">
        <v>185672.02</v>
      </c>
      <c r="H6" s="277">
        <v>185411.36</v>
      </c>
      <c r="I6" s="278">
        <v>205636.32</v>
      </c>
      <c r="J6" s="275">
        <v>240000</v>
      </c>
      <c r="K6" s="280">
        <v>120590.5</v>
      </c>
      <c r="L6" s="275">
        <v>255000</v>
      </c>
    </row>
    <row r="7" spans="1:12" ht="12.75">
      <c r="A7" s="273" t="s">
        <v>39</v>
      </c>
      <c r="B7" s="256"/>
      <c r="C7" s="274"/>
      <c r="D7" s="275">
        <v>18063</v>
      </c>
      <c r="E7" s="275">
        <v>25015</v>
      </c>
      <c r="F7" s="267">
        <v>25487.5</v>
      </c>
      <c r="G7" s="276">
        <v>26192</v>
      </c>
      <c r="H7" s="277">
        <v>13154</v>
      </c>
      <c r="I7" s="278">
        <v>10771</v>
      </c>
      <c r="J7" s="275">
        <v>30000</v>
      </c>
      <c r="K7" s="280">
        <v>-3609</v>
      </c>
      <c r="L7" s="275">
        <v>40000</v>
      </c>
    </row>
    <row r="8" spans="1:12" ht="12.75">
      <c r="A8" s="273" t="s">
        <v>40</v>
      </c>
      <c r="B8" s="256"/>
      <c r="C8" s="274"/>
      <c r="D8" s="275">
        <v>153995.5</v>
      </c>
      <c r="E8" s="275">
        <v>170181</v>
      </c>
      <c r="F8" s="267">
        <v>133929</v>
      </c>
      <c r="G8" s="276">
        <v>181016</v>
      </c>
      <c r="H8" s="277">
        <v>138394</v>
      </c>
      <c r="I8" s="278">
        <v>157150</v>
      </c>
      <c r="J8" s="275">
        <v>210000</v>
      </c>
      <c r="K8" s="280">
        <v>78691</v>
      </c>
      <c r="L8" s="275">
        <v>210000</v>
      </c>
    </row>
    <row r="9" spans="1:12" ht="12.75">
      <c r="A9" s="273" t="s">
        <v>41</v>
      </c>
      <c r="B9" s="256"/>
      <c r="C9" s="274"/>
      <c r="D9" s="275">
        <v>40316</v>
      </c>
      <c r="E9" s="275">
        <v>58553</v>
      </c>
      <c r="F9" s="267">
        <v>55050</v>
      </c>
      <c r="G9" s="276">
        <v>49485</v>
      </c>
      <c r="H9" s="277">
        <v>81407</v>
      </c>
      <c r="I9" s="278">
        <v>67226</v>
      </c>
      <c r="J9" s="275">
        <v>101000</v>
      </c>
      <c r="K9" s="280">
        <v>29472</v>
      </c>
      <c r="L9" s="275">
        <v>90000</v>
      </c>
    </row>
    <row r="10" spans="1:12" ht="12.75">
      <c r="A10" s="273" t="s">
        <v>42</v>
      </c>
      <c r="B10" s="256"/>
      <c r="C10" s="274"/>
      <c r="D10" s="275">
        <v>0</v>
      </c>
      <c r="E10" s="275">
        <v>0</v>
      </c>
      <c r="F10" s="267"/>
      <c r="G10" s="276"/>
      <c r="H10" s="277">
        <v>0</v>
      </c>
      <c r="I10" s="278">
        <v>0</v>
      </c>
      <c r="J10" s="275">
        <v>0</v>
      </c>
      <c r="K10" s="280">
        <v>0</v>
      </c>
      <c r="L10" s="275">
        <v>0</v>
      </c>
    </row>
    <row r="11" spans="1:12" ht="12.75">
      <c r="A11" s="273" t="s">
        <v>65</v>
      </c>
      <c r="B11" s="256"/>
      <c r="C11" s="274"/>
      <c r="D11" s="275">
        <v>230977.91</v>
      </c>
      <c r="E11" s="275">
        <v>148672.42</v>
      </c>
      <c r="F11" s="267">
        <v>197378.17</v>
      </c>
      <c r="G11" s="276">
        <v>165032.59</v>
      </c>
      <c r="H11" s="277">
        <v>209730.32</v>
      </c>
      <c r="I11" s="278">
        <v>231384.37</v>
      </c>
      <c r="J11" s="275">
        <v>190000</v>
      </c>
      <c r="K11" s="280">
        <v>101475.99</v>
      </c>
      <c r="L11" s="275">
        <v>190000</v>
      </c>
    </row>
    <row r="12" spans="1:12" ht="12.75">
      <c r="A12" s="273" t="s">
        <v>44</v>
      </c>
      <c r="B12" s="256"/>
      <c r="C12" s="274"/>
      <c r="D12" s="275">
        <v>7000</v>
      </c>
      <c r="E12" s="275">
        <v>36240</v>
      </c>
      <c r="F12" s="267">
        <v>38880</v>
      </c>
      <c r="G12" s="276">
        <v>48950</v>
      </c>
      <c r="H12" s="277">
        <v>36500</v>
      </c>
      <c r="I12" s="278">
        <v>41200</v>
      </c>
      <c r="J12" s="275">
        <v>45000</v>
      </c>
      <c r="K12" s="280">
        <v>55186</v>
      </c>
      <c r="L12" s="275">
        <v>45000</v>
      </c>
    </row>
    <row r="13" spans="1:12" ht="13.5" thickBot="1">
      <c r="A13" s="281" t="s">
        <v>46</v>
      </c>
      <c r="B13" s="256"/>
      <c r="C13" s="274"/>
      <c r="D13" s="282">
        <v>20312</v>
      </c>
      <c r="E13" s="282">
        <v>22281</v>
      </c>
      <c r="F13" s="282">
        <v>18378</v>
      </c>
      <c r="G13" s="283">
        <v>12111</v>
      </c>
      <c r="H13" s="277">
        <v>13212</v>
      </c>
      <c r="I13" s="278">
        <v>13212</v>
      </c>
      <c r="J13" s="282">
        <v>14000</v>
      </c>
      <c r="K13" s="280">
        <v>13566</v>
      </c>
      <c r="L13" s="282">
        <v>30000</v>
      </c>
    </row>
    <row r="14" spans="1:12" ht="13.5" thickBot="1">
      <c r="A14" s="284" t="s">
        <v>49</v>
      </c>
      <c r="B14" s="256"/>
      <c r="C14" s="256"/>
      <c r="D14" s="285">
        <f aca="true" t="shared" si="0" ref="D14:L14">SUM(D4:D13)</f>
        <v>879695.5</v>
      </c>
      <c r="E14" s="285">
        <f t="shared" si="0"/>
        <v>1065501.4</v>
      </c>
      <c r="F14" s="285">
        <f t="shared" si="0"/>
        <v>1201204.79</v>
      </c>
      <c r="G14" s="286">
        <f t="shared" si="0"/>
        <v>1189166.8</v>
      </c>
      <c r="H14" s="285">
        <f t="shared" si="0"/>
        <v>1338152.58</v>
      </c>
      <c r="I14" s="285">
        <f t="shared" si="0"/>
        <v>1197450.35</v>
      </c>
      <c r="J14" s="285">
        <f t="shared" si="0"/>
        <v>1150000</v>
      </c>
      <c r="K14" s="285">
        <f t="shared" si="0"/>
        <v>474599.49</v>
      </c>
      <c r="L14" s="285">
        <f t="shared" si="0"/>
        <v>1167000</v>
      </c>
    </row>
    <row r="15" spans="1:12" ht="13.5" thickBot="1">
      <c r="A15" s="256"/>
      <c r="B15" s="256"/>
      <c r="C15" s="256"/>
      <c r="D15" s="287"/>
      <c r="E15" s="287"/>
      <c r="F15" s="287"/>
      <c r="G15" s="287"/>
      <c r="H15" s="287"/>
      <c r="I15" s="287"/>
      <c r="J15" s="287"/>
      <c r="K15" s="287"/>
      <c r="L15" s="287"/>
    </row>
    <row r="16" spans="1:12" ht="12.75">
      <c r="A16" s="264" t="s">
        <v>50</v>
      </c>
      <c r="B16" s="256"/>
      <c r="C16" s="288"/>
      <c r="D16" s="266">
        <v>185798</v>
      </c>
      <c r="E16" s="266">
        <v>206043</v>
      </c>
      <c r="F16" s="289">
        <v>185600</v>
      </c>
      <c r="G16" s="290">
        <v>185769</v>
      </c>
      <c r="H16" s="291">
        <v>189466</v>
      </c>
      <c r="I16" s="292">
        <v>210186</v>
      </c>
      <c r="J16" s="266">
        <v>240000</v>
      </c>
      <c r="K16" s="293">
        <v>133719</v>
      </c>
      <c r="L16" s="266">
        <v>255000</v>
      </c>
    </row>
    <row r="17" spans="1:12" ht="12.75">
      <c r="A17" s="273" t="s">
        <v>52</v>
      </c>
      <c r="B17" s="256"/>
      <c r="C17" s="274"/>
      <c r="D17" s="275">
        <v>67875</v>
      </c>
      <c r="E17" s="275">
        <v>62856</v>
      </c>
      <c r="F17" s="267">
        <v>62500</v>
      </c>
      <c r="G17" s="276">
        <v>84875</v>
      </c>
      <c r="H17" s="277">
        <v>100350</v>
      </c>
      <c r="I17" s="278">
        <v>102900</v>
      </c>
      <c r="J17" s="275">
        <v>90000</v>
      </c>
      <c r="K17" s="280">
        <v>70950</v>
      </c>
      <c r="L17" s="275">
        <v>90000</v>
      </c>
    </row>
    <row r="18" spans="1:12" ht="12.75">
      <c r="A18" s="273" t="s">
        <v>53</v>
      </c>
      <c r="B18" s="256"/>
      <c r="C18" s="274"/>
      <c r="D18" s="275">
        <v>3347</v>
      </c>
      <c r="E18" s="275">
        <v>2024</v>
      </c>
      <c r="F18" s="267">
        <v>644</v>
      </c>
      <c r="G18" s="294">
        <v>0</v>
      </c>
      <c r="H18" s="277">
        <v>736</v>
      </c>
      <c r="I18" s="278">
        <v>460</v>
      </c>
      <c r="J18" s="275">
        <v>0</v>
      </c>
      <c r="K18" s="280">
        <v>460</v>
      </c>
      <c r="L18" s="275">
        <v>1000</v>
      </c>
    </row>
    <row r="19" spans="1:12" ht="12.75">
      <c r="A19" s="273" t="s">
        <v>54</v>
      </c>
      <c r="B19" s="256"/>
      <c r="C19" s="274"/>
      <c r="D19" s="275">
        <v>1084.99</v>
      </c>
      <c r="E19" s="275">
        <v>2359.51</v>
      </c>
      <c r="F19" s="267">
        <v>6609.83</v>
      </c>
      <c r="G19" s="276">
        <v>15951.84</v>
      </c>
      <c r="H19" s="277">
        <v>5794.36</v>
      </c>
      <c r="I19" s="278">
        <v>2296.68</v>
      </c>
      <c r="J19" s="275">
        <v>2000</v>
      </c>
      <c r="K19" s="280">
        <v>799.66</v>
      </c>
      <c r="L19" s="275">
        <v>3000</v>
      </c>
    </row>
    <row r="20" spans="1:12" ht="12.75">
      <c r="A20" s="273" t="s">
        <v>55</v>
      </c>
      <c r="B20" s="256"/>
      <c r="C20" s="274"/>
      <c r="D20" s="275">
        <v>3902</v>
      </c>
      <c r="E20" s="275">
        <v>61677</v>
      </c>
      <c r="F20" s="267">
        <v>29460</v>
      </c>
      <c r="G20" s="276">
        <v>23247.5</v>
      </c>
      <c r="H20" s="277">
        <v>139687</v>
      </c>
      <c r="I20" s="278">
        <v>59132.5</v>
      </c>
      <c r="J20" s="275">
        <v>0</v>
      </c>
      <c r="K20" s="280">
        <v>10130</v>
      </c>
      <c r="L20" s="275">
        <v>0</v>
      </c>
    </row>
    <row r="21" spans="1:12" ht="13.5" thickBot="1">
      <c r="A21" s="281"/>
      <c r="B21" s="256"/>
      <c r="C21" s="256"/>
      <c r="D21" s="282"/>
      <c r="E21" s="282"/>
      <c r="F21" s="282"/>
      <c r="G21" s="295"/>
      <c r="H21" s="296"/>
      <c r="I21" s="297"/>
      <c r="J21" s="282"/>
      <c r="K21" s="282"/>
      <c r="L21" s="282"/>
    </row>
    <row r="22" spans="1:12" ht="13.5" thickBot="1">
      <c r="A22" s="284" t="s">
        <v>57</v>
      </c>
      <c r="B22" s="256"/>
      <c r="C22" s="256"/>
      <c r="D22" s="285">
        <f aca="true" t="shared" si="1" ref="D22:L22">SUM(D16:D21)</f>
        <v>262006.99</v>
      </c>
      <c r="E22" s="285">
        <f t="shared" si="1"/>
        <v>334959.51</v>
      </c>
      <c r="F22" s="285">
        <f t="shared" si="1"/>
        <v>284813.82999999996</v>
      </c>
      <c r="G22" s="286">
        <f t="shared" si="1"/>
        <v>309843.34</v>
      </c>
      <c r="H22" s="298">
        <f t="shared" si="1"/>
        <v>436033.36</v>
      </c>
      <c r="I22" s="285">
        <f t="shared" si="1"/>
        <v>374975.18</v>
      </c>
      <c r="J22" s="285">
        <f t="shared" si="1"/>
        <v>332000</v>
      </c>
      <c r="K22" s="285">
        <f t="shared" si="1"/>
        <v>216058.66</v>
      </c>
      <c r="L22" s="285">
        <f t="shared" si="1"/>
        <v>349000</v>
      </c>
    </row>
    <row r="23" spans="1:12" ht="13.5" thickBot="1">
      <c r="A23" s="256"/>
      <c r="B23" s="256"/>
      <c r="C23" s="256"/>
      <c r="D23" s="299"/>
      <c r="E23" s="299"/>
      <c r="F23" s="299"/>
      <c r="G23" s="299"/>
      <c r="H23" s="299"/>
      <c r="I23" s="299"/>
      <c r="J23" s="299"/>
      <c r="K23" s="299"/>
      <c r="L23" s="299"/>
    </row>
    <row r="24" spans="1:12" ht="13.5" thickBot="1">
      <c r="A24" s="260" t="s">
        <v>58</v>
      </c>
      <c r="B24" s="256"/>
      <c r="C24" s="256"/>
      <c r="D24" s="285">
        <v>674000</v>
      </c>
      <c r="E24" s="285">
        <v>788000</v>
      </c>
      <c r="F24" s="285">
        <v>960000</v>
      </c>
      <c r="G24" s="285">
        <v>900000</v>
      </c>
      <c r="H24" s="285">
        <v>914000</v>
      </c>
      <c r="I24" s="300">
        <v>868000</v>
      </c>
      <c r="J24" s="285">
        <v>818000</v>
      </c>
      <c r="K24" s="301">
        <v>409000</v>
      </c>
      <c r="L24" s="285">
        <v>818000</v>
      </c>
    </row>
    <row r="25" spans="1:11" ht="4.5" customHeight="1" thickBot="1">
      <c r="A25" s="256"/>
      <c r="B25" s="256"/>
      <c r="C25" s="256"/>
      <c r="D25" s="299"/>
      <c r="E25" s="299"/>
      <c r="F25" s="299"/>
      <c r="G25" s="299"/>
      <c r="H25" s="299"/>
      <c r="I25" s="254"/>
      <c r="J25" s="254"/>
      <c r="K25" s="254"/>
    </row>
    <row r="26" spans="1:13" ht="12" customHeight="1" thickBot="1">
      <c r="A26" s="302" t="s">
        <v>59</v>
      </c>
      <c r="B26" s="303"/>
      <c r="C26" s="303"/>
      <c r="D26" s="304">
        <f aca="true" t="shared" si="2" ref="D26:L26">D24+D22-D14</f>
        <v>56311.48999999999</v>
      </c>
      <c r="E26" s="304">
        <f t="shared" si="2"/>
        <v>57458.1100000001</v>
      </c>
      <c r="F26" s="304">
        <f t="shared" si="2"/>
        <v>43609.04000000004</v>
      </c>
      <c r="G26" s="304">
        <f t="shared" si="2"/>
        <v>20676.540000000037</v>
      </c>
      <c r="H26" s="304">
        <f t="shared" si="2"/>
        <v>11880.779999999795</v>
      </c>
      <c r="I26" s="305">
        <f t="shared" si="2"/>
        <v>45524.82999999984</v>
      </c>
      <c r="J26" s="305">
        <f t="shared" si="2"/>
        <v>0</v>
      </c>
      <c r="K26" s="304">
        <f t="shared" si="2"/>
        <v>150459.17000000004</v>
      </c>
      <c r="L26" s="305">
        <f t="shared" si="2"/>
        <v>0</v>
      </c>
      <c r="M26" s="306"/>
    </row>
    <row r="27" spans="1:11" ht="12.75" hidden="1">
      <c r="A27" s="256"/>
      <c r="B27" s="256"/>
      <c r="C27" s="256"/>
      <c r="D27" s="256"/>
      <c r="E27" s="256"/>
      <c r="F27" s="256"/>
      <c r="G27" s="256"/>
      <c r="H27" s="256"/>
      <c r="I27" s="256"/>
      <c r="J27" s="256"/>
      <c r="K27" s="254"/>
    </row>
    <row r="28" spans="1:12" ht="13.5" hidden="1" thickBot="1">
      <c r="A28" s="307"/>
      <c r="B28" s="308"/>
      <c r="C28" s="308"/>
      <c r="D28" s="308"/>
      <c r="E28" s="308"/>
      <c r="F28" s="308"/>
      <c r="G28" s="308"/>
      <c r="H28" s="308"/>
      <c r="I28" s="308"/>
      <c r="J28" s="308"/>
      <c r="K28" s="309" t="s">
        <v>60</v>
      </c>
      <c r="L28" s="310">
        <f>L24-I24</f>
        <v>-50000</v>
      </c>
    </row>
    <row r="29" spans="1:12" ht="13.5" hidden="1" thickBot="1">
      <c r="A29" s="256" t="s">
        <v>61</v>
      </c>
      <c r="B29" s="308"/>
      <c r="C29" s="308"/>
      <c r="D29" s="308"/>
      <c r="E29" s="308"/>
      <c r="F29" s="308"/>
      <c r="G29" s="308"/>
      <c r="H29" s="308"/>
      <c r="I29" s="308"/>
      <c r="J29" s="308"/>
      <c r="K29" s="311" t="s">
        <v>62</v>
      </c>
      <c r="L29" s="312">
        <f>L28/I24</f>
        <v>-0.0576036866359447</v>
      </c>
    </row>
    <row r="30" spans="2:11" ht="12.75">
      <c r="B30" s="256"/>
      <c r="C30" s="256"/>
      <c r="D30" s="256"/>
      <c r="E30" s="256"/>
      <c r="F30" s="256"/>
      <c r="G30" s="256"/>
      <c r="H30" s="256"/>
      <c r="I30" s="256"/>
      <c r="J30" s="256"/>
      <c r="K30" s="254"/>
    </row>
    <row r="31" spans="2:11" ht="12.75">
      <c r="B31" s="256"/>
      <c r="C31" s="256"/>
      <c r="D31" s="256"/>
      <c r="E31" s="256"/>
      <c r="F31" s="256"/>
      <c r="G31" s="256"/>
      <c r="H31" s="256"/>
      <c r="I31" s="256"/>
      <c r="J31" s="256"/>
      <c r="K31" s="254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L21" sqref="L21"/>
    </sheetView>
  </sheetViews>
  <sheetFormatPr defaultColWidth="9.140625" defaultRowHeight="12.75"/>
  <cols>
    <col min="1" max="1" width="22.57421875" style="313" customWidth="1"/>
    <col min="2" max="2" width="0.2890625" style="313" hidden="1" customWidth="1"/>
    <col min="3" max="3" width="12.7109375" style="313" hidden="1" customWidth="1"/>
    <col min="4" max="9" width="12.7109375" style="313" customWidth="1"/>
    <col min="10" max="11" width="12.7109375" style="254" customWidth="1"/>
    <col min="12" max="16384" width="9.140625" style="254" customWidth="1"/>
  </cols>
  <sheetData>
    <row r="1" spans="1:11" ht="15.75">
      <c r="A1" s="253" t="s">
        <v>26</v>
      </c>
      <c r="B1" s="253"/>
      <c r="C1" s="253"/>
      <c r="D1" s="253"/>
      <c r="E1" s="253" t="s">
        <v>85</v>
      </c>
      <c r="F1" s="253"/>
      <c r="G1" s="253"/>
      <c r="H1" s="253"/>
      <c r="I1" s="253"/>
      <c r="K1" s="253" t="s">
        <v>85</v>
      </c>
    </row>
    <row r="2" spans="1:11" ht="13.5" thickBot="1">
      <c r="A2" s="256"/>
      <c r="B2" s="256"/>
      <c r="C2" s="257"/>
      <c r="D2" s="257"/>
      <c r="E2" s="257"/>
      <c r="F2" s="257"/>
      <c r="G2" s="257"/>
      <c r="H2" s="257"/>
      <c r="I2" s="257"/>
      <c r="J2" s="258"/>
      <c r="K2" s="259"/>
    </row>
    <row r="3" spans="1:11" ht="34.5" thickBot="1">
      <c r="A3" s="260"/>
      <c r="B3" s="256"/>
      <c r="C3" s="261" t="s">
        <v>28</v>
      </c>
      <c r="D3" s="261" t="s">
        <v>29</v>
      </c>
      <c r="E3" s="261" t="s">
        <v>30</v>
      </c>
      <c r="F3" s="314" t="s">
        <v>31</v>
      </c>
      <c r="G3" s="262" t="s">
        <v>32</v>
      </c>
      <c r="H3" s="261" t="s">
        <v>33</v>
      </c>
      <c r="I3" s="261" t="s">
        <v>34</v>
      </c>
      <c r="J3" s="263" t="s">
        <v>64</v>
      </c>
      <c r="K3" s="261" t="s">
        <v>70</v>
      </c>
    </row>
    <row r="4" spans="1:11" ht="12.75">
      <c r="A4" s="264" t="s">
        <v>36</v>
      </c>
      <c r="B4" s="315"/>
      <c r="C4" s="266">
        <v>39004</v>
      </c>
      <c r="D4" s="266">
        <v>96440.8</v>
      </c>
      <c r="E4" s="294">
        <v>35398</v>
      </c>
      <c r="F4" s="316">
        <v>78461</v>
      </c>
      <c r="G4" s="317">
        <v>110522</v>
      </c>
      <c r="H4" s="318">
        <v>68894.2</v>
      </c>
      <c r="I4" s="271">
        <v>105000</v>
      </c>
      <c r="J4" s="319">
        <v>4954</v>
      </c>
      <c r="K4" s="271">
        <v>96000</v>
      </c>
    </row>
    <row r="5" spans="1:11" ht="12.75">
      <c r="A5" s="273" t="s">
        <v>37</v>
      </c>
      <c r="B5" s="320"/>
      <c r="C5" s="275">
        <v>109102</v>
      </c>
      <c r="D5" s="275">
        <v>139170.25</v>
      </c>
      <c r="E5" s="294">
        <v>234414.33</v>
      </c>
      <c r="F5" s="321">
        <v>156847.02</v>
      </c>
      <c r="G5" s="322">
        <v>115922.72</v>
      </c>
      <c r="H5" s="323">
        <v>145385.56</v>
      </c>
      <c r="I5" s="279">
        <v>109000</v>
      </c>
      <c r="J5" s="324">
        <v>54492.96</v>
      </c>
      <c r="K5" s="279">
        <v>108000</v>
      </c>
    </row>
    <row r="6" spans="1:11" ht="12.75">
      <c r="A6" s="273" t="s">
        <v>38</v>
      </c>
      <c r="B6" s="320"/>
      <c r="C6" s="275">
        <v>123626.68</v>
      </c>
      <c r="D6" s="275">
        <v>140623.8</v>
      </c>
      <c r="E6" s="294">
        <v>162345</v>
      </c>
      <c r="F6" s="321">
        <v>138785.02</v>
      </c>
      <c r="G6" s="322">
        <v>133379.34</v>
      </c>
      <c r="H6" s="323">
        <v>139441.57</v>
      </c>
      <c r="I6" s="275">
        <v>200000</v>
      </c>
      <c r="J6" s="324">
        <v>88098.6</v>
      </c>
      <c r="K6" s="275">
        <v>200000</v>
      </c>
    </row>
    <row r="7" spans="1:11" ht="0.75" customHeight="1" hidden="1">
      <c r="A7" s="273" t="s">
        <v>86</v>
      </c>
      <c r="B7" s="320"/>
      <c r="C7" s="275">
        <v>0</v>
      </c>
      <c r="D7" s="275"/>
      <c r="E7" s="294"/>
      <c r="F7" s="321"/>
      <c r="G7" s="322">
        <v>0</v>
      </c>
      <c r="H7" s="323">
        <v>0</v>
      </c>
      <c r="I7" s="275"/>
      <c r="J7" s="324">
        <v>0</v>
      </c>
      <c r="K7" s="275">
        <v>0</v>
      </c>
    </row>
    <row r="8" spans="1:11" ht="12.75">
      <c r="A8" s="273" t="s">
        <v>39</v>
      </c>
      <c r="B8" s="320"/>
      <c r="C8" s="275">
        <v>13071.5</v>
      </c>
      <c r="D8" s="275">
        <v>12150.5</v>
      </c>
      <c r="E8" s="294">
        <v>18106.5</v>
      </c>
      <c r="F8" s="321">
        <v>18293</v>
      </c>
      <c r="G8" s="322">
        <v>18470</v>
      </c>
      <c r="H8" s="323">
        <v>21131</v>
      </c>
      <c r="I8" s="275">
        <v>25000</v>
      </c>
      <c r="J8" s="324">
        <v>9675</v>
      </c>
      <c r="K8" s="275">
        <v>25000</v>
      </c>
    </row>
    <row r="9" spans="1:11" ht="12.75">
      <c r="A9" s="273" t="s">
        <v>40</v>
      </c>
      <c r="B9" s="320"/>
      <c r="C9" s="275">
        <v>0</v>
      </c>
      <c r="D9" s="275">
        <v>0</v>
      </c>
      <c r="E9" s="294"/>
      <c r="F9" s="321"/>
      <c r="G9" s="322">
        <v>0</v>
      </c>
      <c r="H9" s="323">
        <v>0</v>
      </c>
      <c r="I9" s="275"/>
      <c r="J9" s="324">
        <v>0</v>
      </c>
      <c r="K9" s="275">
        <v>0</v>
      </c>
    </row>
    <row r="10" spans="1:11" ht="12.75">
      <c r="A10" s="273" t="s">
        <v>41</v>
      </c>
      <c r="B10" s="320"/>
      <c r="C10" s="275">
        <v>146410</v>
      </c>
      <c r="D10" s="275">
        <v>131395</v>
      </c>
      <c r="E10" s="294">
        <v>121924</v>
      </c>
      <c r="F10" s="321">
        <v>177963</v>
      </c>
      <c r="G10" s="322">
        <v>203200</v>
      </c>
      <c r="H10" s="323">
        <v>188153</v>
      </c>
      <c r="I10" s="275">
        <v>235000</v>
      </c>
      <c r="J10" s="324">
        <v>92553</v>
      </c>
      <c r="K10" s="275">
        <v>225000</v>
      </c>
    </row>
    <row r="11" spans="1:11" ht="12.75">
      <c r="A11" s="273" t="s">
        <v>42</v>
      </c>
      <c r="B11" s="320"/>
      <c r="C11" s="275">
        <v>0</v>
      </c>
      <c r="D11" s="275">
        <v>0</v>
      </c>
      <c r="E11" s="294"/>
      <c r="F11" s="321"/>
      <c r="G11" s="322">
        <v>0</v>
      </c>
      <c r="H11" s="323">
        <v>0</v>
      </c>
      <c r="I11" s="275"/>
      <c r="J11" s="324">
        <v>0</v>
      </c>
      <c r="K11" s="275">
        <v>0</v>
      </c>
    </row>
    <row r="12" spans="1:11" ht="12.75">
      <c r="A12" s="273" t="s">
        <v>65</v>
      </c>
      <c r="B12" s="320"/>
      <c r="C12" s="275">
        <v>118739.36</v>
      </c>
      <c r="D12" s="275">
        <v>110221.91</v>
      </c>
      <c r="E12" s="294">
        <v>124489.5</v>
      </c>
      <c r="F12" s="321">
        <v>96348.64</v>
      </c>
      <c r="G12" s="322">
        <v>90484.73</v>
      </c>
      <c r="H12" s="323">
        <v>98503.31</v>
      </c>
      <c r="I12" s="275">
        <v>100000</v>
      </c>
      <c r="J12" s="324">
        <v>52163.67</v>
      </c>
      <c r="K12" s="275">
        <v>100000</v>
      </c>
    </row>
    <row r="13" spans="1:11" ht="12.75">
      <c r="A13" s="273" t="s">
        <v>44</v>
      </c>
      <c r="B13" s="320"/>
      <c r="C13" s="275">
        <v>7000</v>
      </c>
      <c r="D13" s="275">
        <v>43020</v>
      </c>
      <c r="E13" s="294">
        <v>40362</v>
      </c>
      <c r="F13" s="321">
        <v>33302</v>
      </c>
      <c r="G13" s="322">
        <v>40000</v>
      </c>
      <c r="H13" s="323">
        <v>46000</v>
      </c>
      <c r="I13" s="275">
        <v>55000</v>
      </c>
      <c r="J13" s="324">
        <v>56392</v>
      </c>
      <c r="K13" s="275">
        <v>55000</v>
      </c>
    </row>
    <row r="14" spans="1:11" ht="13.5" thickBot="1">
      <c r="A14" s="281" t="s">
        <v>46</v>
      </c>
      <c r="B14" s="320"/>
      <c r="C14" s="282">
        <v>0</v>
      </c>
      <c r="D14" s="282">
        <v>29106</v>
      </c>
      <c r="E14" s="325">
        <v>29106</v>
      </c>
      <c r="F14" s="326">
        <v>60887</v>
      </c>
      <c r="G14" s="322">
        <v>70296</v>
      </c>
      <c r="H14" s="323">
        <v>70465</v>
      </c>
      <c r="I14" s="282">
        <v>55000</v>
      </c>
      <c r="J14" s="324">
        <v>29117</v>
      </c>
      <c r="K14" s="282">
        <v>65000</v>
      </c>
    </row>
    <row r="15" spans="1:11" ht="13.5" thickBot="1">
      <c r="A15" s="284" t="s">
        <v>49</v>
      </c>
      <c r="B15" s="256"/>
      <c r="C15" s="286">
        <f aca="true" t="shared" si="0" ref="C15:K15">SUM(C4:C14)</f>
        <v>556953.54</v>
      </c>
      <c r="D15" s="286">
        <f t="shared" si="0"/>
        <v>702128.26</v>
      </c>
      <c r="E15" s="286">
        <f t="shared" si="0"/>
        <v>766145.33</v>
      </c>
      <c r="F15" s="286">
        <f t="shared" si="0"/>
        <v>760886.68</v>
      </c>
      <c r="G15" s="286">
        <f t="shared" si="0"/>
        <v>782274.79</v>
      </c>
      <c r="H15" s="285">
        <f t="shared" si="0"/>
        <v>777973.6400000001</v>
      </c>
      <c r="I15" s="285">
        <f t="shared" si="0"/>
        <v>884000</v>
      </c>
      <c r="J15" s="286">
        <f t="shared" si="0"/>
        <v>387446.23</v>
      </c>
      <c r="K15" s="285">
        <f t="shared" si="0"/>
        <v>874000</v>
      </c>
    </row>
    <row r="16" spans="1:11" ht="13.5" thickBot="1">
      <c r="A16" s="327"/>
      <c r="B16" s="256"/>
      <c r="C16" s="287"/>
      <c r="D16" s="287"/>
      <c r="E16" s="287"/>
      <c r="F16" s="287"/>
      <c r="G16" s="287"/>
      <c r="H16" s="287"/>
      <c r="I16" s="287"/>
      <c r="J16" s="287"/>
      <c r="K16" s="287"/>
    </row>
    <row r="17" spans="1:11" ht="12.75">
      <c r="A17" s="264" t="s">
        <v>50</v>
      </c>
      <c r="B17" s="328"/>
      <c r="C17" s="266">
        <v>126976</v>
      </c>
      <c r="D17" s="266">
        <v>137289</v>
      </c>
      <c r="E17" s="289">
        <v>163110</v>
      </c>
      <c r="F17" s="290">
        <v>140134</v>
      </c>
      <c r="G17" s="329">
        <v>138212</v>
      </c>
      <c r="H17" s="330">
        <v>142832</v>
      </c>
      <c r="I17" s="266">
        <v>200000</v>
      </c>
      <c r="J17" s="331">
        <v>95181</v>
      </c>
      <c r="K17" s="266">
        <v>200000</v>
      </c>
    </row>
    <row r="18" spans="1:11" ht="12.75">
      <c r="A18" s="273" t="s">
        <v>52</v>
      </c>
      <c r="B18" s="320"/>
      <c r="C18" s="275">
        <v>59875</v>
      </c>
      <c r="D18" s="275">
        <v>55922</v>
      </c>
      <c r="E18" s="267">
        <v>62539</v>
      </c>
      <c r="F18" s="276">
        <v>61771</v>
      </c>
      <c r="G18" s="323">
        <v>72150</v>
      </c>
      <c r="H18" s="332">
        <v>84800</v>
      </c>
      <c r="I18" s="275">
        <v>85000</v>
      </c>
      <c r="J18" s="324">
        <v>55500</v>
      </c>
      <c r="K18" s="275">
        <v>74000</v>
      </c>
    </row>
    <row r="19" spans="1:11" ht="12.75">
      <c r="A19" s="273" t="s">
        <v>53</v>
      </c>
      <c r="B19" s="320"/>
      <c r="C19" s="275">
        <v>0</v>
      </c>
      <c r="D19" s="275">
        <v>0</v>
      </c>
      <c r="E19" s="267">
        <v>1318</v>
      </c>
      <c r="F19" s="333">
        <v>1318</v>
      </c>
      <c r="G19" s="323">
        <v>1318</v>
      </c>
      <c r="H19" s="332">
        <v>2308</v>
      </c>
      <c r="I19" s="275">
        <v>500</v>
      </c>
      <c r="J19" s="324">
        <v>1318</v>
      </c>
      <c r="K19" s="275">
        <v>1500</v>
      </c>
    </row>
    <row r="20" spans="1:11" ht="12.75">
      <c r="A20" s="273" t="s">
        <v>54</v>
      </c>
      <c r="B20" s="320"/>
      <c r="C20" s="275">
        <v>112.54</v>
      </c>
      <c r="D20" s="275">
        <v>245.22</v>
      </c>
      <c r="E20" s="267">
        <v>261.61</v>
      </c>
      <c r="F20" s="276">
        <v>333.03</v>
      </c>
      <c r="G20" s="323">
        <v>229.5</v>
      </c>
      <c r="H20" s="332">
        <v>33.64</v>
      </c>
      <c r="I20" s="275">
        <v>500</v>
      </c>
      <c r="J20" s="324">
        <v>15.67</v>
      </c>
      <c r="K20" s="275">
        <v>500</v>
      </c>
    </row>
    <row r="21" spans="1:11" ht="12.75">
      <c r="A21" s="273" t="s">
        <v>55</v>
      </c>
      <c r="B21" s="320"/>
      <c r="C21" s="275">
        <v>990</v>
      </c>
      <c r="D21" s="275">
        <v>9000</v>
      </c>
      <c r="E21" s="267">
        <v>10000</v>
      </c>
      <c r="F21" s="294"/>
      <c r="G21" s="323">
        <v>3130</v>
      </c>
      <c r="H21" s="332">
        <v>0</v>
      </c>
      <c r="I21" s="275"/>
      <c r="J21" s="324">
        <v>246</v>
      </c>
      <c r="K21" s="275"/>
    </row>
    <row r="22" spans="1:11" ht="13.5" thickBot="1">
      <c r="A22" s="281"/>
      <c r="B22" s="256"/>
      <c r="C22" s="282">
        <v>0</v>
      </c>
      <c r="D22" s="282">
        <v>0</v>
      </c>
      <c r="E22" s="282"/>
      <c r="F22" s="295"/>
      <c r="G22" s="282"/>
      <c r="H22" s="282"/>
      <c r="I22" s="282"/>
      <c r="J22" s="282"/>
      <c r="K22" s="282"/>
    </row>
    <row r="23" spans="1:11" ht="13.5" thickBot="1">
      <c r="A23" s="284" t="s">
        <v>57</v>
      </c>
      <c r="B23" s="256"/>
      <c r="C23" s="285">
        <f aca="true" t="shared" si="1" ref="C23:K23">SUM(C17:C22)</f>
        <v>187953.54</v>
      </c>
      <c r="D23" s="285">
        <f t="shared" si="1"/>
        <v>202456.22</v>
      </c>
      <c r="E23" s="285">
        <f t="shared" si="1"/>
        <v>237228.61</v>
      </c>
      <c r="F23" s="285">
        <f t="shared" si="1"/>
        <v>203556.03</v>
      </c>
      <c r="G23" s="285">
        <f t="shared" si="1"/>
        <v>215039.5</v>
      </c>
      <c r="H23" s="285">
        <f t="shared" si="1"/>
        <v>229973.64</v>
      </c>
      <c r="I23" s="285">
        <f t="shared" si="1"/>
        <v>286000</v>
      </c>
      <c r="J23" s="285">
        <f t="shared" si="1"/>
        <v>152260.67</v>
      </c>
      <c r="K23" s="285">
        <f t="shared" si="1"/>
        <v>276000</v>
      </c>
    </row>
    <row r="24" spans="1:11" ht="13.5" thickBot="1">
      <c r="A24" s="256"/>
      <c r="B24" s="256"/>
      <c r="C24" s="299"/>
      <c r="D24" s="299"/>
      <c r="E24" s="299"/>
      <c r="F24" s="299"/>
      <c r="G24" s="299"/>
      <c r="H24" s="299"/>
      <c r="I24" s="299"/>
      <c r="J24" s="299"/>
      <c r="K24" s="299"/>
    </row>
    <row r="25" spans="1:11" ht="13.5" thickBot="1">
      <c r="A25" s="260" t="s">
        <v>58</v>
      </c>
      <c r="B25" s="256"/>
      <c r="C25" s="285">
        <v>369000</v>
      </c>
      <c r="D25" s="285">
        <v>500000</v>
      </c>
      <c r="E25" s="285">
        <v>509000</v>
      </c>
      <c r="F25" s="285">
        <v>579000</v>
      </c>
      <c r="G25" s="334">
        <v>577000</v>
      </c>
      <c r="H25" s="334">
        <v>548000</v>
      </c>
      <c r="I25" s="285">
        <v>598000</v>
      </c>
      <c r="J25" s="335">
        <v>299000</v>
      </c>
      <c r="K25" s="285">
        <v>598000</v>
      </c>
    </row>
    <row r="26" spans="1:9" ht="6" customHeight="1" thickBot="1">
      <c r="A26" s="256"/>
      <c r="B26" s="256"/>
      <c r="C26" s="299"/>
      <c r="D26" s="299"/>
      <c r="E26" s="299"/>
      <c r="F26" s="299"/>
      <c r="G26" s="299"/>
      <c r="H26" s="254"/>
      <c r="I26" s="254"/>
    </row>
    <row r="27" spans="1:11" ht="13.5" thickBot="1">
      <c r="A27" s="302" t="s">
        <v>59</v>
      </c>
      <c r="B27" s="303"/>
      <c r="C27" s="304">
        <f aca="true" t="shared" si="2" ref="C27:K27">C25+C23-C15</f>
        <v>0</v>
      </c>
      <c r="D27" s="304">
        <f t="shared" si="2"/>
        <v>327.95999999996275</v>
      </c>
      <c r="E27" s="304">
        <f t="shared" si="2"/>
        <v>-19916.719999999972</v>
      </c>
      <c r="F27" s="304">
        <f t="shared" si="2"/>
        <v>21669.349999999977</v>
      </c>
      <c r="G27" s="304">
        <f t="shared" si="2"/>
        <v>9764.709999999963</v>
      </c>
      <c r="H27" s="305">
        <f t="shared" si="2"/>
        <v>0</v>
      </c>
      <c r="I27" s="305">
        <f t="shared" si="2"/>
        <v>0</v>
      </c>
      <c r="J27" s="304">
        <f t="shared" si="2"/>
        <v>63814.44000000006</v>
      </c>
      <c r="K27" s="305">
        <f t="shared" si="2"/>
        <v>0</v>
      </c>
    </row>
    <row r="28" spans="1:9" ht="12.75" hidden="1">
      <c r="A28" s="256"/>
      <c r="B28" s="256"/>
      <c r="C28" s="256"/>
      <c r="D28" s="256"/>
      <c r="E28" s="256"/>
      <c r="F28" s="256"/>
      <c r="G28" s="256"/>
      <c r="H28" s="256"/>
      <c r="I28" s="256"/>
    </row>
    <row r="29" spans="1:11" ht="13.5" hidden="1" thickBot="1">
      <c r="A29" s="307"/>
      <c r="B29" s="256"/>
      <c r="C29" s="256"/>
      <c r="D29" s="256"/>
      <c r="E29" s="256"/>
      <c r="F29" s="256"/>
      <c r="G29" s="256"/>
      <c r="H29" s="256"/>
      <c r="I29" s="256"/>
      <c r="J29" s="309" t="s">
        <v>60</v>
      </c>
      <c r="K29" s="310">
        <f>K25-H25</f>
        <v>50000</v>
      </c>
    </row>
    <row r="30" spans="1:11" ht="13.5" hidden="1" thickBot="1">
      <c r="A30" s="256" t="s">
        <v>61</v>
      </c>
      <c r="B30" s="308"/>
      <c r="C30" s="308"/>
      <c r="D30" s="308"/>
      <c r="E30" s="308"/>
      <c r="F30" s="308"/>
      <c r="G30" s="308"/>
      <c r="H30" s="308"/>
      <c r="I30" s="308"/>
      <c r="J30" s="311" t="s">
        <v>62</v>
      </c>
      <c r="K30" s="312">
        <f>K29/H25</f>
        <v>0.09124087591240876</v>
      </c>
    </row>
    <row r="31" spans="2:9" ht="12.75">
      <c r="B31" s="256"/>
      <c r="C31" s="256"/>
      <c r="D31" s="256"/>
      <c r="E31" s="256"/>
      <c r="F31" s="256"/>
      <c r="G31" s="256"/>
      <c r="H31" s="256"/>
      <c r="I31" s="256"/>
    </row>
    <row r="32" spans="2:9" ht="12.75">
      <c r="B32" s="254"/>
      <c r="C32" s="254"/>
      <c r="D32" s="254"/>
      <c r="E32" s="254"/>
      <c r="F32" s="254"/>
      <c r="G32" s="254"/>
      <c r="H32" s="254"/>
      <c r="I32" s="254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L21" sqref="L21"/>
    </sheetView>
  </sheetViews>
  <sheetFormatPr defaultColWidth="9.140625" defaultRowHeight="12.75"/>
  <cols>
    <col min="1" max="1" width="22.140625" style="313" customWidth="1"/>
    <col min="2" max="2" width="0.85546875" style="313" hidden="1" customWidth="1"/>
    <col min="3" max="3" width="12.7109375" style="313" hidden="1" customWidth="1"/>
    <col min="4" max="9" width="12.7109375" style="313" customWidth="1"/>
    <col min="10" max="11" width="12.7109375" style="254" customWidth="1"/>
    <col min="12" max="16384" width="9.140625" style="254" customWidth="1"/>
  </cols>
  <sheetData>
    <row r="1" spans="1:12" ht="15.75">
      <c r="A1" s="253" t="s">
        <v>26</v>
      </c>
      <c r="B1" s="253"/>
      <c r="C1" s="253"/>
      <c r="D1" s="253"/>
      <c r="E1" s="253" t="s">
        <v>87</v>
      </c>
      <c r="F1" s="253"/>
      <c r="G1" s="253"/>
      <c r="H1" s="253"/>
      <c r="I1" s="253"/>
      <c r="K1" s="253" t="s">
        <v>87</v>
      </c>
      <c r="L1" s="336"/>
    </row>
    <row r="2" spans="1:12" ht="13.5" thickBot="1">
      <c r="A2" s="256"/>
      <c r="B2" s="256"/>
      <c r="C2" s="257"/>
      <c r="D2" s="257"/>
      <c r="E2" s="257"/>
      <c r="F2" s="257"/>
      <c r="G2" s="257"/>
      <c r="H2" s="257"/>
      <c r="I2" s="257"/>
      <c r="J2" s="258"/>
      <c r="K2" s="259"/>
      <c r="L2" s="337"/>
    </row>
    <row r="3" spans="1:12" ht="33" customHeight="1" thickBot="1">
      <c r="A3" s="260"/>
      <c r="B3" s="256"/>
      <c r="C3" s="261" t="s">
        <v>28</v>
      </c>
      <c r="D3" s="261" t="s">
        <v>29</v>
      </c>
      <c r="E3" s="261" t="s">
        <v>30</v>
      </c>
      <c r="F3" s="262" t="s">
        <v>31</v>
      </c>
      <c r="G3" s="261" t="s">
        <v>32</v>
      </c>
      <c r="H3" s="261" t="s">
        <v>33</v>
      </c>
      <c r="I3" s="262" t="s">
        <v>88</v>
      </c>
      <c r="J3" s="338" t="s">
        <v>64</v>
      </c>
      <c r="K3" s="261" t="s">
        <v>70</v>
      </c>
      <c r="L3" s="339"/>
    </row>
    <row r="4" spans="1:12" ht="12.75">
      <c r="A4" s="264" t="s">
        <v>36</v>
      </c>
      <c r="B4" s="340"/>
      <c r="C4" s="266">
        <v>36695.5</v>
      </c>
      <c r="D4" s="266">
        <v>231686.69</v>
      </c>
      <c r="E4" s="341">
        <v>423378.3</v>
      </c>
      <c r="F4" s="342">
        <v>125963.4</v>
      </c>
      <c r="G4" s="343">
        <v>358112.8</v>
      </c>
      <c r="H4" s="344">
        <v>472607</v>
      </c>
      <c r="I4" s="266">
        <v>300000</v>
      </c>
      <c r="J4" s="345">
        <v>44267</v>
      </c>
      <c r="K4" s="266">
        <v>300000</v>
      </c>
      <c r="L4" s="346"/>
    </row>
    <row r="5" spans="1:12" ht="12.75">
      <c r="A5" s="273" t="s">
        <v>37</v>
      </c>
      <c r="B5" s="347"/>
      <c r="C5" s="275">
        <v>251785</v>
      </c>
      <c r="D5" s="275">
        <v>310746.52</v>
      </c>
      <c r="E5" s="341">
        <v>292504.25</v>
      </c>
      <c r="F5" s="348">
        <v>433061</v>
      </c>
      <c r="G5" s="349">
        <v>282118.8</v>
      </c>
      <c r="H5" s="350">
        <v>181307.9</v>
      </c>
      <c r="I5" s="275">
        <v>185000</v>
      </c>
      <c r="J5" s="351">
        <v>129868.4</v>
      </c>
      <c r="K5" s="275">
        <v>230000</v>
      </c>
      <c r="L5" s="346"/>
    </row>
    <row r="6" spans="1:12" ht="12" customHeight="1">
      <c r="A6" s="273" t="s">
        <v>38</v>
      </c>
      <c r="B6" s="347"/>
      <c r="C6" s="275">
        <v>299996.65</v>
      </c>
      <c r="D6" s="275">
        <v>323522.66</v>
      </c>
      <c r="E6" s="341">
        <v>306113.17</v>
      </c>
      <c r="F6" s="348">
        <v>331154</v>
      </c>
      <c r="G6" s="349">
        <v>438023</v>
      </c>
      <c r="H6" s="350">
        <v>354558.62</v>
      </c>
      <c r="I6" s="275">
        <v>400000</v>
      </c>
      <c r="J6" s="351">
        <v>253605.96</v>
      </c>
      <c r="K6" s="275">
        <v>400000</v>
      </c>
      <c r="L6" s="346"/>
    </row>
    <row r="7" spans="1:12" ht="12.75" hidden="1">
      <c r="A7" s="273"/>
      <c r="B7" s="347"/>
      <c r="C7" s="275"/>
      <c r="D7" s="275"/>
      <c r="E7" s="341"/>
      <c r="F7" s="348"/>
      <c r="G7" s="349"/>
      <c r="H7" s="350">
        <v>0</v>
      </c>
      <c r="I7" s="275"/>
      <c r="J7" s="351">
        <v>0</v>
      </c>
      <c r="K7" s="275"/>
      <c r="L7" s="346"/>
    </row>
    <row r="8" spans="1:12" ht="12.75">
      <c r="A8" s="273" t="s">
        <v>39</v>
      </c>
      <c r="B8" s="347"/>
      <c r="C8" s="275">
        <v>44184</v>
      </c>
      <c r="D8" s="275">
        <v>35538</v>
      </c>
      <c r="E8" s="341">
        <v>38008</v>
      </c>
      <c r="F8" s="348">
        <v>26026.5</v>
      </c>
      <c r="G8" s="349">
        <v>34649</v>
      </c>
      <c r="H8" s="350">
        <v>45022</v>
      </c>
      <c r="I8" s="275">
        <v>60000</v>
      </c>
      <c r="J8" s="351">
        <v>19976</v>
      </c>
      <c r="K8" s="275">
        <v>65000</v>
      </c>
      <c r="L8" s="346"/>
    </row>
    <row r="9" spans="1:12" ht="12.75">
      <c r="A9" s="273" t="s">
        <v>40</v>
      </c>
      <c r="B9" s="347"/>
      <c r="C9" s="275">
        <v>352296</v>
      </c>
      <c r="D9" s="275">
        <v>374563</v>
      </c>
      <c r="E9" s="341">
        <v>339821</v>
      </c>
      <c r="F9" s="348">
        <v>511352</v>
      </c>
      <c r="G9" s="349">
        <v>409072</v>
      </c>
      <c r="H9" s="350">
        <v>419632</v>
      </c>
      <c r="I9" s="275">
        <v>500000</v>
      </c>
      <c r="J9" s="351">
        <v>287868</v>
      </c>
      <c r="K9" s="275">
        <v>500000</v>
      </c>
      <c r="L9" s="346"/>
    </row>
    <row r="10" spans="1:12" ht="12.75">
      <c r="A10" s="273" t="s">
        <v>41</v>
      </c>
      <c r="B10" s="347"/>
      <c r="C10" s="275">
        <v>89227</v>
      </c>
      <c r="D10" s="275">
        <v>85525</v>
      </c>
      <c r="E10" s="341">
        <v>94848</v>
      </c>
      <c r="F10" s="348">
        <v>82435</v>
      </c>
      <c r="G10" s="349">
        <v>139842</v>
      </c>
      <c r="H10" s="350">
        <v>105366</v>
      </c>
      <c r="I10" s="275">
        <v>135000</v>
      </c>
      <c r="J10" s="351">
        <v>34573</v>
      </c>
      <c r="K10" s="275">
        <v>120000</v>
      </c>
      <c r="L10" s="346"/>
    </row>
    <row r="11" spans="1:12" ht="12.75">
      <c r="A11" s="273" t="s">
        <v>42</v>
      </c>
      <c r="B11" s="347"/>
      <c r="C11" s="275">
        <v>0</v>
      </c>
      <c r="D11" s="275">
        <v>0</v>
      </c>
      <c r="E11" s="341">
        <v>0</v>
      </c>
      <c r="F11" s="348">
        <v>0</v>
      </c>
      <c r="G11" s="349">
        <v>0</v>
      </c>
      <c r="H11" s="352"/>
      <c r="I11" s="275">
        <v>0</v>
      </c>
      <c r="J11" s="351">
        <v>0</v>
      </c>
      <c r="K11" s="275">
        <v>0</v>
      </c>
      <c r="L11" s="346"/>
    </row>
    <row r="12" spans="1:12" ht="12.75">
      <c r="A12" s="273" t="s">
        <v>65</v>
      </c>
      <c r="B12" s="347"/>
      <c r="C12" s="275">
        <v>239245.89</v>
      </c>
      <c r="D12" s="275">
        <v>107944.47</v>
      </c>
      <c r="E12" s="341">
        <v>160963.57</v>
      </c>
      <c r="F12" s="348">
        <v>173258.39</v>
      </c>
      <c r="G12" s="349">
        <v>170892.54</v>
      </c>
      <c r="H12" s="350">
        <v>180652.43</v>
      </c>
      <c r="I12" s="275">
        <v>200000</v>
      </c>
      <c r="J12" s="351">
        <v>81702.96</v>
      </c>
      <c r="K12" s="275">
        <v>221000</v>
      </c>
      <c r="L12" s="346"/>
    </row>
    <row r="13" spans="1:12" ht="12.75">
      <c r="A13" s="273" t="s">
        <v>44</v>
      </c>
      <c r="B13" s="347"/>
      <c r="C13" s="275">
        <v>9000</v>
      </c>
      <c r="D13" s="275">
        <v>34017</v>
      </c>
      <c r="E13" s="341">
        <v>40162</v>
      </c>
      <c r="F13" s="348">
        <v>31800</v>
      </c>
      <c r="G13" s="349">
        <v>35500</v>
      </c>
      <c r="H13" s="350">
        <v>38200</v>
      </c>
      <c r="I13" s="275">
        <v>40000</v>
      </c>
      <c r="J13" s="351">
        <v>59372</v>
      </c>
      <c r="K13" s="275">
        <v>38000</v>
      </c>
      <c r="L13" s="346"/>
    </row>
    <row r="14" spans="1:12" ht="13.5" thickBot="1">
      <c r="A14" s="281" t="s">
        <v>46</v>
      </c>
      <c r="B14" s="347"/>
      <c r="C14" s="282">
        <v>0</v>
      </c>
      <c r="D14" s="282">
        <v>24204</v>
      </c>
      <c r="E14" s="353">
        <v>34673</v>
      </c>
      <c r="F14" s="295">
        <v>22740</v>
      </c>
      <c r="G14" s="354">
        <v>14196.5</v>
      </c>
      <c r="H14" s="350">
        <v>10469</v>
      </c>
      <c r="I14" s="282">
        <v>11000</v>
      </c>
      <c r="J14" s="351">
        <v>5233.5</v>
      </c>
      <c r="K14" s="282">
        <v>0</v>
      </c>
      <c r="L14" s="346"/>
    </row>
    <row r="15" spans="1:12" ht="13.5" thickBot="1">
      <c r="A15" s="284" t="s">
        <v>49</v>
      </c>
      <c r="B15" s="256"/>
      <c r="C15" s="285">
        <f aca="true" t="shared" si="0" ref="C15:K15">SUM(C4:C14)</f>
        <v>1322430.04</v>
      </c>
      <c r="D15" s="285">
        <f t="shared" si="0"/>
        <v>1527747.3399999999</v>
      </c>
      <c r="E15" s="285">
        <f t="shared" si="0"/>
        <v>1730471.29</v>
      </c>
      <c r="F15" s="286">
        <f t="shared" si="0"/>
        <v>1737790.29</v>
      </c>
      <c r="G15" s="285">
        <f t="shared" si="0"/>
        <v>1882406.6400000001</v>
      </c>
      <c r="H15" s="285">
        <f t="shared" si="0"/>
        <v>1807814.95</v>
      </c>
      <c r="I15" s="285">
        <f t="shared" si="0"/>
        <v>1831000</v>
      </c>
      <c r="J15" s="286">
        <f t="shared" si="0"/>
        <v>916466.82</v>
      </c>
      <c r="K15" s="285">
        <f t="shared" si="0"/>
        <v>1874000</v>
      </c>
      <c r="L15" s="355"/>
    </row>
    <row r="16" spans="1:12" ht="13.5" thickBot="1">
      <c r="A16" s="256"/>
      <c r="B16" s="256"/>
      <c r="C16" s="287"/>
      <c r="D16" s="287"/>
      <c r="E16" s="287"/>
      <c r="F16" s="287"/>
      <c r="G16" s="287"/>
      <c r="H16" s="287"/>
      <c r="I16" s="287"/>
      <c r="J16" s="287"/>
      <c r="K16" s="287"/>
      <c r="L16" s="356"/>
    </row>
    <row r="17" spans="1:12" ht="12.75">
      <c r="A17" s="264" t="s">
        <v>50</v>
      </c>
      <c r="B17" s="357"/>
      <c r="C17" s="266">
        <v>307885</v>
      </c>
      <c r="D17" s="266">
        <v>309958</v>
      </c>
      <c r="E17" s="358">
        <v>323460</v>
      </c>
      <c r="F17" s="359">
        <v>357765</v>
      </c>
      <c r="G17" s="360">
        <v>400412</v>
      </c>
      <c r="H17" s="361">
        <v>355042.5</v>
      </c>
      <c r="I17" s="266">
        <v>400000</v>
      </c>
      <c r="J17" s="362">
        <v>285699</v>
      </c>
      <c r="K17" s="266">
        <v>400000</v>
      </c>
      <c r="L17" s="355"/>
    </row>
    <row r="18" spans="1:12" ht="12.75">
      <c r="A18" s="273" t="s">
        <v>52</v>
      </c>
      <c r="B18" s="347"/>
      <c r="C18" s="275">
        <v>113500</v>
      </c>
      <c r="D18" s="275">
        <v>142536</v>
      </c>
      <c r="E18" s="341">
        <v>156856.5</v>
      </c>
      <c r="F18" s="348">
        <v>155316.5</v>
      </c>
      <c r="G18" s="349">
        <v>192000</v>
      </c>
      <c r="H18" s="363">
        <v>193670</v>
      </c>
      <c r="I18" s="275">
        <v>190000</v>
      </c>
      <c r="J18" s="351">
        <v>106460</v>
      </c>
      <c r="K18" s="275">
        <v>220000</v>
      </c>
      <c r="L18" s="346"/>
    </row>
    <row r="19" spans="1:12" ht="12.75">
      <c r="A19" s="273" t="s">
        <v>53</v>
      </c>
      <c r="B19" s="347"/>
      <c r="C19" s="275">
        <v>54932</v>
      </c>
      <c r="D19" s="275">
        <v>22172</v>
      </c>
      <c r="E19" s="341">
        <v>20432</v>
      </c>
      <c r="F19" s="348">
        <v>25643</v>
      </c>
      <c r="G19" s="349">
        <v>45992</v>
      </c>
      <c r="H19" s="363">
        <v>56433</v>
      </c>
      <c r="I19" s="275">
        <v>50000</v>
      </c>
      <c r="J19" s="351">
        <v>32124</v>
      </c>
      <c r="K19" s="275">
        <v>64000</v>
      </c>
      <c r="L19" s="346"/>
    </row>
    <row r="20" spans="1:12" ht="12.75">
      <c r="A20" s="273" t="s">
        <v>54</v>
      </c>
      <c r="B20" s="347"/>
      <c r="C20" s="275">
        <v>268.24</v>
      </c>
      <c r="D20" s="275">
        <v>424.46</v>
      </c>
      <c r="E20" s="341">
        <v>3391.77</v>
      </c>
      <c r="F20" s="348">
        <v>3227.46</v>
      </c>
      <c r="G20" s="349">
        <v>2553.67</v>
      </c>
      <c r="H20" s="363">
        <v>1058.1</v>
      </c>
      <c r="I20" s="275">
        <v>1000</v>
      </c>
      <c r="J20" s="351">
        <v>418.93</v>
      </c>
      <c r="K20" s="275">
        <v>1000</v>
      </c>
      <c r="L20" s="346"/>
    </row>
    <row r="21" spans="1:12" ht="12.75">
      <c r="A21" s="273" t="s">
        <v>55</v>
      </c>
      <c r="B21" s="347"/>
      <c r="C21" s="275">
        <v>0</v>
      </c>
      <c r="D21" s="275">
        <v>0</v>
      </c>
      <c r="E21" s="353">
        <v>0</v>
      </c>
      <c r="F21" s="364"/>
      <c r="G21" s="349">
        <v>0</v>
      </c>
      <c r="H21" s="363">
        <v>20940</v>
      </c>
      <c r="I21" s="275">
        <v>1000</v>
      </c>
      <c r="J21" s="351">
        <v>0</v>
      </c>
      <c r="K21" s="275">
        <v>0</v>
      </c>
      <c r="L21" s="346"/>
    </row>
    <row r="22" spans="1:12" ht="13.5" thickBot="1">
      <c r="A22" s="281"/>
      <c r="B22" s="256"/>
      <c r="C22" s="282"/>
      <c r="D22" s="282"/>
      <c r="E22" s="282"/>
      <c r="F22" s="295"/>
      <c r="G22" s="282"/>
      <c r="H22" s="282"/>
      <c r="I22" s="282"/>
      <c r="J22" s="295"/>
      <c r="K22" s="282"/>
      <c r="L22" s="346"/>
    </row>
    <row r="23" spans="1:12" ht="13.5" thickBot="1">
      <c r="A23" s="284" t="s">
        <v>57</v>
      </c>
      <c r="B23" s="256"/>
      <c r="C23" s="285">
        <f aca="true" t="shared" si="1" ref="C23:K23">SUM(C17:C22)</f>
        <v>476585.24</v>
      </c>
      <c r="D23" s="285">
        <f t="shared" si="1"/>
        <v>475090.46</v>
      </c>
      <c r="E23" s="285">
        <f t="shared" si="1"/>
        <v>504140.27</v>
      </c>
      <c r="F23" s="286">
        <f t="shared" si="1"/>
        <v>541951.96</v>
      </c>
      <c r="G23" s="285">
        <f t="shared" si="1"/>
        <v>640957.67</v>
      </c>
      <c r="H23" s="285">
        <f t="shared" si="1"/>
        <v>627143.6</v>
      </c>
      <c r="I23" s="285">
        <f t="shared" si="1"/>
        <v>642000</v>
      </c>
      <c r="J23" s="286">
        <f t="shared" si="1"/>
        <v>424701.93</v>
      </c>
      <c r="K23" s="285">
        <f t="shared" si="1"/>
        <v>685000</v>
      </c>
      <c r="L23" s="355"/>
    </row>
    <row r="24" spans="1:12" ht="13.5" thickBot="1">
      <c r="A24" s="256"/>
      <c r="B24" s="256"/>
      <c r="C24" s="299"/>
      <c r="D24" s="299"/>
      <c r="E24" s="299"/>
      <c r="F24" s="299"/>
      <c r="G24" s="299"/>
      <c r="H24" s="299"/>
      <c r="I24" s="299"/>
      <c r="J24" s="299"/>
      <c r="K24" s="299"/>
      <c r="L24" s="356"/>
    </row>
    <row r="25" spans="1:12" ht="13.5" thickBot="1">
      <c r="A25" s="260" t="s">
        <v>58</v>
      </c>
      <c r="B25" s="256"/>
      <c r="C25" s="285">
        <v>855000</v>
      </c>
      <c r="D25" s="285">
        <v>1052657</v>
      </c>
      <c r="E25" s="285">
        <v>1226000</v>
      </c>
      <c r="F25" s="365">
        <v>1197000</v>
      </c>
      <c r="G25" s="366">
        <v>1252000</v>
      </c>
      <c r="H25" s="366">
        <v>1189000</v>
      </c>
      <c r="I25" s="285">
        <v>1189000</v>
      </c>
      <c r="J25" s="367">
        <v>594000</v>
      </c>
      <c r="K25" s="285">
        <v>1189000</v>
      </c>
      <c r="L25" s="346"/>
    </row>
    <row r="26" spans="1:12" ht="6.75" customHeight="1" thickBot="1">
      <c r="A26" s="256"/>
      <c r="B26" s="256"/>
      <c r="C26" s="299"/>
      <c r="D26" s="299"/>
      <c r="E26" s="299"/>
      <c r="F26" s="299"/>
      <c r="G26" s="299"/>
      <c r="H26" s="254"/>
      <c r="I26" s="254"/>
      <c r="L26" s="356"/>
    </row>
    <row r="27" spans="1:12" ht="13.5" thickBot="1">
      <c r="A27" s="302" t="s">
        <v>59</v>
      </c>
      <c r="B27" s="303"/>
      <c r="C27" s="304">
        <f aca="true" t="shared" si="2" ref="C27:K27">C25+C23-C15</f>
        <v>9155.199999999953</v>
      </c>
      <c r="D27" s="304">
        <f t="shared" si="2"/>
        <v>0.12000000011175871</v>
      </c>
      <c r="E27" s="304">
        <f t="shared" si="2"/>
        <v>-331.0200000000186</v>
      </c>
      <c r="F27" s="304">
        <f t="shared" si="2"/>
        <v>1161.6699999999255</v>
      </c>
      <c r="G27" s="304">
        <f t="shared" si="2"/>
        <v>10551.029999999795</v>
      </c>
      <c r="H27" s="304">
        <f t="shared" si="2"/>
        <v>8328.65000000014</v>
      </c>
      <c r="I27" s="305">
        <f t="shared" si="2"/>
        <v>0</v>
      </c>
      <c r="J27" s="304">
        <f t="shared" si="2"/>
        <v>102235.10999999999</v>
      </c>
      <c r="K27" s="305">
        <f t="shared" si="2"/>
        <v>0</v>
      </c>
      <c r="L27" s="368"/>
    </row>
    <row r="28" spans="1:12" ht="12.75">
      <c r="A28" s="256"/>
      <c r="B28" s="256"/>
      <c r="C28" s="256"/>
      <c r="D28" s="256"/>
      <c r="E28" s="256"/>
      <c r="F28" s="256"/>
      <c r="G28" s="256"/>
      <c r="H28" s="256"/>
      <c r="I28" s="256"/>
      <c r="L28" s="355"/>
    </row>
    <row r="29" spans="1:12" ht="13.5" hidden="1" thickBot="1">
      <c r="A29" s="307"/>
      <c r="B29" s="308"/>
      <c r="C29" s="308"/>
      <c r="D29" s="308"/>
      <c r="E29" s="308"/>
      <c r="F29" s="308"/>
      <c r="G29" s="308"/>
      <c r="H29" s="308"/>
      <c r="I29" s="308"/>
      <c r="J29" s="309" t="s">
        <v>60</v>
      </c>
      <c r="K29" s="310">
        <f>K25-H25</f>
        <v>0</v>
      </c>
      <c r="L29" s="337"/>
    </row>
    <row r="30" spans="1:12" ht="13.5" hidden="1" thickBot="1">
      <c r="A30" s="256" t="s">
        <v>61</v>
      </c>
      <c r="B30" s="308"/>
      <c r="C30" s="308"/>
      <c r="D30" s="308"/>
      <c r="E30" s="308"/>
      <c r="F30" s="308"/>
      <c r="G30" s="308"/>
      <c r="H30" s="308"/>
      <c r="I30" s="308"/>
      <c r="J30" s="311" t="s">
        <v>62</v>
      </c>
      <c r="K30" s="312">
        <f>K29/H25</f>
        <v>0</v>
      </c>
      <c r="L30" s="337"/>
    </row>
    <row r="31" spans="2:12" ht="12.75">
      <c r="B31" s="254"/>
      <c r="C31" s="254"/>
      <c r="D31" s="254"/>
      <c r="E31" s="254"/>
      <c r="F31" s="254"/>
      <c r="G31" s="254"/>
      <c r="H31" s="254"/>
      <c r="I31" s="254"/>
      <c r="L31" s="337"/>
    </row>
    <row r="32" spans="2:12" ht="12.75">
      <c r="B32" s="254"/>
      <c r="C32" s="254"/>
      <c r="D32" s="254"/>
      <c r="E32" s="254"/>
      <c r="F32" s="254"/>
      <c r="G32" s="254"/>
      <c r="H32" s="254"/>
      <c r="I32" s="254"/>
      <c r="L32" s="337"/>
    </row>
    <row r="33" spans="1:12" ht="12.75">
      <c r="A33" s="337"/>
      <c r="B33" s="337"/>
      <c r="C33" s="337"/>
      <c r="D33" s="337"/>
      <c r="E33" s="337"/>
      <c r="F33" s="337"/>
      <c r="G33" s="337"/>
      <c r="H33" s="337"/>
      <c r="I33" s="337"/>
      <c r="J33" s="337"/>
      <c r="K33" s="337"/>
      <c r="L33" s="337"/>
    </row>
    <row r="34" spans="1:12" ht="12.75">
      <c r="A34" s="337"/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</row>
    <row r="35" spans="1:12" ht="12.75">
      <c r="A35" s="337"/>
      <c r="B35" s="337"/>
      <c r="C35" s="337"/>
      <c r="D35" s="337"/>
      <c r="E35" s="337"/>
      <c r="F35" s="337"/>
      <c r="G35" s="337"/>
      <c r="H35" s="337"/>
      <c r="I35" s="337"/>
      <c r="J35" s="337"/>
      <c r="K35" s="337"/>
      <c r="L35" s="337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MěK Č.Krumlov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Kalkušová</dc:creator>
  <cp:keywords/>
  <dc:description/>
  <cp:lastModifiedBy>tibor</cp:lastModifiedBy>
  <cp:lastPrinted>2011-09-23T07:19:38Z</cp:lastPrinted>
  <dcterms:created xsi:type="dcterms:W3CDTF">2011-09-21T08:59:25Z</dcterms:created>
  <dcterms:modified xsi:type="dcterms:W3CDTF">2011-12-06T14:23:41Z</dcterms:modified>
  <cp:category/>
  <cp:version/>
  <cp:contentType/>
  <cp:contentStatus/>
</cp:coreProperties>
</file>